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7"/>
  </bookViews>
  <sheets>
    <sheet name="Arkusz1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eść 6" sheetId="7" r:id="rId7"/>
    <sheet name="Cześć 7" sheetId="8" r:id="rId8"/>
    <sheet name="Cześć 8" sheetId="9" r:id="rId9"/>
    <sheet name="Część 9" sheetId="10" r:id="rId10"/>
    <sheet name="Cześć 10" sheetId="11" r:id="rId11"/>
    <sheet name="Część 11 " sheetId="12" r:id="rId12"/>
    <sheet name="Część 12" sheetId="13" r:id="rId13"/>
    <sheet name="Część 13" sheetId="14" r:id="rId14"/>
    <sheet name="Część 14" sheetId="15" r:id="rId15"/>
    <sheet name="Cześć 15" sheetId="16" r:id="rId16"/>
    <sheet name="Cześć 16" sheetId="17" r:id="rId17"/>
    <sheet name="Część 17" sheetId="18" r:id="rId18"/>
    <sheet name="Część 18" sheetId="19" r:id="rId19"/>
    <sheet name="Część 19" sheetId="20" r:id="rId20"/>
  </sheets>
  <definedNames>
    <definedName name="___xlfn_CEILING_MATH">NA()</definedName>
    <definedName name="__xlfn_CEILING_MATH">NA()</definedName>
    <definedName name="_xlnm._FilterDatabase" localSheetId="19" hidden="1">'Część 19'!$A$116</definedName>
    <definedName name="_xlfn_CEILING_MATH">NA()</definedName>
    <definedName name="_xlfn_IFERROR">NA()</definedName>
    <definedName name="Excel_BuiltIn__FilterDatabase" localSheetId="16">'Cześć 16'!#REF!</definedName>
    <definedName name="Excel_BuiltIn__FilterDatabase" localSheetId="6">'Cześć 6'!$A$1:$J$23</definedName>
    <definedName name="Excel_BuiltIn__FilterDatabase" localSheetId="7">'Cześć 7'!#REF!</definedName>
    <definedName name="Excel_BuiltIn__FilterDatabase" localSheetId="8">'Cześć 8'!#REF!</definedName>
    <definedName name="Excel_BuiltIn__FilterDatabase" localSheetId="1">'Część 1'!$B$6:$L$6</definedName>
    <definedName name="Excel_BuiltIn__FilterDatabase" localSheetId="11">'Część 11 '!#REF!</definedName>
    <definedName name="Excel_BuiltIn__FilterDatabase" localSheetId="12">'Część 12'!#REF!</definedName>
    <definedName name="Excel_BuiltIn__FilterDatabase" localSheetId="17">'Część 17'!#REF!</definedName>
    <definedName name="Excel_BuiltIn__FilterDatabase" localSheetId="18">'Część 18'!#REF!</definedName>
    <definedName name="Excel_BuiltIn__FilterDatabase" localSheetId="19">'Część 19'!#REF!</definedName>
    <definedName name="Excel_BuiltIn__FilterDatabase" localSheetId="3">'Część 3'!#REF!</definedName>
    <definedName name="Excel_BuiltIn__FilterDatabase" localSheetId="4">'Część 4'!#REF!</definedName>
    <definedName name="Excel_BuiltIn__FilterDatabase" localSheetId="5">'Część 5'!#REF!</definedName>
    <definedName name="_xlnm.Print_Area" localSheetId="16">'Cześć 16'!$B$1:$K$23</definedName>
    <definedName name="_xlnm.Print_Area" localSheetId="6">'Cześć 6'!$A$1:$J$23</definedName>
    <definedName name="_xlnm.Print_Area" localSheetId="7">'Cześć 7'!$B$1:$K$44</definedName>
    <definedName name="_xlnm.Print_Area" localSheetId="8">'Cześć 8'!$B$1:$K$19</definedName>
    <definedName name="_xlnm.Print_Area" localSheetId="1">'Część 1'!$B$1:$K$42</definedName>
    <definedName name="_xlnm.Print_Area" localSheetId="11">'Część 11 '!$B$1:$K$14</definedName>
    <definedName name="_xlnm.Print_Area" localSheetId="12">'Część 12'!$B$1:$K$13</definedName>
    <definedName name="_xlnm.Print_Area" localSheetId="17">'Część 17'!$B$1:$K$39</definedName>
    <definedName name="_xlnm.Print_Area" localSheetId="18">'Część 18'!$B$1:$K$29</definedName>
    <definedName name="_xlnm.Print_Area" localSheetId="19">'Część 19'!$A$1:$L$109</definedName>
    <definedName name="_xlnm.Print_Area" localSheetId="3">'Część 3'!$B$1:$K$22</definedName>
    <definedName name="_xlnm.Print_Area" localSheetId="4">'Część 4'!$B$1:$K$19</definedName>
    <definedName name="_xlnm.Print_Area" localSheetId="5">'Część 5'!$B$1:$K$26</definedName>
  </definedNames>
  <calcPr fullCalcOnLoad="1"/>
</workbook>
</file>

<file path=xl/sharedStrings.xml><?xml version="1.0" encoding="utf-8"?>
<sst xmlns="http://schemas.openxmlformats.org/spreadsheetml/2006/main" count="1538" uniqueCount="1159">
  <si>
    <t>Nazwa: Dostawy leków różnych dla Szpitala w Pilchowicach</t>
  </si>
  <si>
    <t>Nr spr 13/ZP/2018</t>
  </si>
  <si>
    <t>ARKUSZ ASORTYMENTOWO-CENOWY</t>
  </si>
  <si>
    <t>Część 1 - Dostawy antybiotyków cz. 1</t>
  </si>
  <si>
    <t>Nr poz.</t>
  </si>
  <si>
    <t>Nazwa chemiczna leku / dawka</t>
  </si>
  <si>
    <t>Nazwa handlowa leku</t>
  </si>
  <si>
    <t>KOD EAN</t>
  </si>
  <si>
    <t>Dawka / sugerowane opakowanie</t>
  </si>
  <si>
    <t>ilość opakowan na 12 miesięcy</t>
  </si>
  <si>
    <t>cena jedn netto</t>
  </si>
  <si>
    <t>podatek</t>
  </si>
  <si>
    <t>Razem wartość netto</t>
  </si>
  <si>
    <t>Razem wartość brutto</t>
  </si>
  <si>
    <t>1.1</t>
  </si>
  <si>
    <t>Amoxicillinum  tabl. 1 g  16 szt.</t>
  </si>
  <si>
    <t>1g x 16 tabl</t>
  </si>
  <si>
    <t>1.2</t>
  </si>
  <si>
    <t>Amoxicillinum Ac. clavulanicum   tabl. powl. 625Mg  21 szt.</t>
  </si>
  <si>
    <t>0,625g x 21 tabl.</t>
  </si>
  <si>
    <t>1.3</t>
  </si>
  <si>
    <t>Amoxicillinum Ac. clavulanicum  1g+0,2g,prosz. ds.rozt.d/wstrz,inf x 1fiol</t>
  </si>
  <si>
    <t>1,2g x 1fiolka</t>
  </si>
  <si>
    <t>1.4</t>
  </si>
  <si>
    <t>Amoxicillinum Ac. clavulanicum tabl. powl.  875Mg+125mg . 14 szt.</t>
  </si>
  <si>
    <t>1 g x 14tabl</t>
  </si>
  <si>
    <t>1.5</t>
  </si>
  <si>
    <t>Ampicillinum proszek do przygotowania roztw 0,5 g</t>
  </si>
  <si>
    <t>0,5 g x 1 fiol. s. subs.</t>
  </si>
  <si>
    <t>1.6</t>
  </si>
  <si>
    <t>Ampicillinum proszek do przygotowania roztw 1 g</t>
  </si>
  <si>
    <t>1 g x 1 fiol.s.subs.</t>
  </si>
  <si>
    <t>1.8</t>
  </si>
  <si>
    <t>Cefepim</t>
  </si>
  <si>
    <t>1 g x 10 fiol.</t>
  </si>
  <si>
    <t>1.9</t>
  </si>
  <si>
    <t>Clarithromycin proszek do sporz. roztw. do inf. 500 mg  1fiolka 20 ml</t>
  </si>
  <si>
    <t>0,5 g x 1fiol</t>
  </si>
  <si>
    <t>1.10</t>
  </si>
  <si>
    <t>Clarithromycin tabl powl. 250 mg 14 szt.</t>
  </si>
  <si>
    <t>0,25 g x 14 tabl.</t>
  </si>
  <si>
    <t>1.11</t>
  </si>
  <si>
    <t>Clarithromycin tabl. powl. 500 mg 14 szt.</t>
  </si>
  <si>
    <t>0,5g x 14tabl</t>
  </si>
  <si>
    <t>1.12</t>
  </si>
  <si>
    <t>Clindamycinum
roztw. do wstrz. i inf. 600 mg/4 ml 5 amp.</t>
  </si>
  <si>
    <t>0,6g/4 ml x 5 amp</t>
  </si>
  <si>
    <t>1.13</t>
  </si>
  <si>
    <t>Clindamycinum tabl. powl. 300 mg 16 szt.</t>
  </si>
  <si>
    <t>0,3 g x 16 tabl.</t>
  </si>
  <si>
    <t>1.14</t>
  </si>
  <si>
    <t>Colistimethatum natricum proszek do sporz. roztw. do wstrz.1 000 000 j.m.20 fiolek</t>
  </si>
  <si>
    <t>1mln j.m. X 20 fiol.</t>
  </si>
  <si>
    <t>1.15</t>
  </si>
  <si>
    <t>Doxycyclinum hydrochloridum kaps. 100 mg 10 szt.</t>
  </si>
  <si>
    <t>0,1 g x 10 kaps.</t>
  </si>
  <si>
    <t>1.16</t>
  </si>
  <si>
    <t>Fluconazolum  roztw. do inf. 2 mg/ml  butelka 100 ml</t>
  </si>
  <si>
    <t>0,2 g x 1 butelka 100 ml</t>
  </si>
  <si>
    <t>1.17</t>
  </si>
  <si>
    <t>Fosymycyna granulat 3 g</t>
  </si>
  <si>
    <t>3 g 1 sasz.</t>
  </si>
  <si>
    <t>1.20</t>
  </si>
  <si>
    <t xml:space="preserve">Gentamycinum sulfas roztw. do wstrz. i inf. 80 mg/2 ml   10 amp. 2 ml
</t>
  </si>
  <si>
    <t>0,08g/2 ml x 10 amp</t>
  </si>
  <si>
    <t>1.21</t>
  </si>
  <si>
    <t>Imipenem 500 mg + Cilastatinum 500 mg  proszek do sporz. roztw. do inf. 10 fiolek</t>
  </si>
  <si>
    <t>1.22</t>
  </si>
  <si>
    <t>Levofloksacin tabl powl. 500 mg 10 szt.</t>
  </si>
  <si>
    <t>0,5 g x 10 tabl.</t>
  </si>
  <si>
    <t>1.23</t>
  </si>
  <si>
    <t>Lincomycinum  roztw. do wstrz. i inf.  300 mg/ml  1 amp. 2 ml</t>
  </si>
  <si>
    <t>0,6 g/2ml  x 1 amp.</t>
  </si>
  <si>
    <t>1.24</t>
  </si>
  <si>
    <t>Linezolid 2mg/ml roztw. do inf. 1 worek 300 ml</t>
  </si>
  <si>
    <t>2 mg/ml x 1 worek 300 ml</t>
  </si>
  <si>
    <t>1.25</t>
  </si>
  <si>
    <t>Linezolid 600 mg tabl. 10 szt.</t>
  </si>
  <si>
    <t>0,6 g x 10 szt</t>
  </si>
  <si>
    <t>1.26</t>
  </si>
  <si>
    <t>Meropenem 1g proszek do sporz. roztw. do wstrz. i inf.</t>
  </si>
  <si>
    <t>1g x 10 fiol</t>
  </si>
  <si>
    <t>1.27</t>
  </si>
  <si>
    <t>Moxifloxacin tabl. powl. 400 mg 10 szt.</t>
  </si>
  <si>
    <t>0,4 g x 10 tabl.</t>
  </si>
  <si>
    <t>1.28</t>
  </si>
  <si>
    <t>Nystatinum  granulat do sporz. zaw. doustnej i stos. w jamie ustnej 100 000 j.m./ml  but. 24 ml</t>
  </si>
  <si>
    <t xml:space="preserve"> 100 000 j.m./ml  but. 28 ml zaw.</t>
  </si>
  <si>
    <t>1.30</t>
  </si>
  <si>
    <t>Nystatinum tabl. dojelitowe 500 000 j.m. 16 szt.</t>
  </si>
  <si>
    <t>500 000 j.m x 16 tabl.</t>
  </si>
  <si>
    <t>1.31</t>
  </si>
  <si>
    <t>Ofloxacinum tabl. powl. 200 mg 10 szt.</t>
  </si>
  <si>
    <t>0,2 g x 10 tabl.</t>
  </si>
  <si>
    <t>1.32</t>
  </si>
  <si>
    <t>Oseltamivir 75mg x 10 tabl.</t>
  </si>
  <si>
    <t>75mgx10tabl.</t>
  </si>
  <si>
    <t>1.33</t>
  </si>
  <si>
    <t>Piperacylina z Tazobaktamem</t>
  </si>
  <si>
    <t>2 g + 0,25 g a 10 fiol.</t>
  </si>
  <si>
    <t>1.34</t>
  </si>
  <si>
    <t>Spiramycin tabl powl. 3 mln j.m 10 szt.</t>
  </si>
  <si>
    <t>3 mln j.m x 10 tabl.</t>
  </si>
  <si>
    <t>1.35</t>
  </si>
  <si>
    <t>Sulfamethoxazolum + Trimethoprimum tabl. 960 mg 10 szt.</t>
  </si>
  <si>
    <t>0,96 g x 10 tabl.</t>
  </si>
  <si>
    <t>1.36</t>
  </si>
  <si>
    <t>Vankomycin proszek do sporz. roztw. do inf. i roztw. Doustnego 500 mg 5 fiolek</t>
  </si>
  <si>
    <t>0,5 g x 5 fiol.</t>
  </si>
  <si>
    <t>Razem  wartość Część nr 1</t>
  </si>
  <si>
    <t>Część 2 - Dostawy antybiotyków cz.2</t>
  </si>
  <si>
    <t>2.1</t>
  </si>
  <si>
    <t>Aciclovirum tabletki, 800 mg</t>
  </si>
  <si>
    <t>1 op.= 30 tabl.</t>
  </si>
  <si>
    <t>2.2</t>
  </si>
  <si>
    <t>Amikacinum sulfas     250 mg/ml; 2 ml, roztw.d/wstrz,infuz, x 1fiol.</t>
  </si>
  <si>
    <t>0,5g x 1 fiolka</t>
  </si>
  <si>
    <t>2.3</t>
  </si>
  <si>
    <t>Cefotaxinum proszek do sporz. roztw. do wstrz.  1 g
 1 fiolka</t>
  </si>
  <si>
    <t>1 g x 1 fiol.</t>
  </si>
  <si>
    <t>2.4</t>
  </si>
  <si>
    <t>Ceftazidimum 1g,prosz. d/sp.rozt.d/wstrz.,inf. 1 fiol.</t>
  </si>
  <si>
    <t>1,0 g x 10 fiol</t>
  </si>
  <si>
    <t>2.5</t>
  </si>
  <si>
    <t>Ceftriakson 1g,prosz.d/sp. roztw.d/wstrz,inf.,1fiol</t>
  </si>
  <si>
    <t>1,0g x 1fiolka</t>
  </si>
  <si>
    <t>2.6</t>
  </si>
  <si>
    <t>Cefuroxime  proszek do sporz. roztw. do wstrz. 1,5 g  1 fiolka</t>
  </si>
  <si>
    <t>1,5 g x 1 fiol.</t>
  </si>
  <si>
    <t>2.7</t>
  </si>
  <si>
    <t>Cefuroxime  tabl. powl. 500 mg 10 szt.</t>
  </si>
  <si>
    <t>2.8</t>
  </si>
  <si>
    <t>Ciprofloxacinum  tabl. powl. 250 mg 10 szt.</t>
  </si>
  <si>
    <t>0,25g x 10 tabl.</t>
  </si>
  <si>
    <t>2.9</t>
  </si>
  <si>
    <t>Ciprofloxacinum roztw.do inf. 2mg/ml butelka 200ml</t>
  </si>
  <si>
    <t>0,4g x 1butelka 200 ml</t>
  </si>
  <si>
    <t>2.10</t>
  </si>
  <si>
    <t>Ciprofloxacinum tabl. powl. 500 mg 10 szt.</t>
  </si>
  <si>
    <t>0,5g x 10 tabl</t>
  </si>
  <si>
    <t>2.11</t>
  </si>
  <si>
    <t>Fluconazolum  kaps twarde  100 mg 28 szt.</t>
  </si>
  <si>
    <t>0,1 g x 28 kaps.</t>
  </si>
  <si>
    <t>2.12</t>
  </si>
  <si>
    <t>Fluconazolum kaps twarde  50 mg 14 szt.</t>
  </si>
  <si>
    <t>0,05 g  x 14 kaps.</t>
  </si>
  <si>
    <t>2.13</t>
  </si>
  <si>
    <t>Itraconazole kaps. 100 mg 28 szt.</t>
  </si>
  <si>
    <t>2.14</t>
  </si>
  <si>
    <t>Metronidazole
roztw. do wstrz. i inf. 500 mg/100 ml  flakon 100 ml</t>
  </si>
  <si>
    <t>0,5 g x flakon 100 ml</t>
  </si>
  <si>
    <t>2.15</t>
  </si>
  <si>
    <t>Metronidazole  tabl. 250 mg 20 szt.</t>
  </si>
  <si>
    <t>0,25 g x 20 tabl.</t>
  </si>
  <si>
    <t>2.16</t>
  </si>
  <si>
    <t>Sulfamethoxazolum + Trimethoprimum konc. do sporz. roztw. do inf. 480 mg/5 ml  10 amp. 5 ml</t>
  </si>
  <si>
    <t>480mg/5ml x 10 amp</t>
  </si>
  <si>
    <t>Razem  wartość Część nr 2</t>
  </si>
  <si>
    <t>Część nr 3  - Dostawy leków p/prątkowych</t>
  </si>
  <si>
    <t>3.1</t>
  </si>
  <si>
    <t>Ethambutolum kaps. 250 mg 250 szt.</t>
  </si>
  <si>
    <t>0,25 g x 250 kaps</t>
  </si>
  <si>
    <t>3.2</t>
  </si>
  <si>
    <t>Isoniazidum tabl. 100 mg 250 szt.</t>
  </si>
  <si>
    <t>0,1 g x 250 tabl.</t>
  </si>
  <si>
    <t>3.3</t>
  </si>
  <si>
    <t>Pirazinocarboxyamidum 
tabl. 500 mg 250 szt.</t>
  </si>
  <si>
    <t>0,5 g x 250 tabl.</t>
  </si>
  <si>
    <t>3.4</t>
  </si>
  <si>
    <t>Rifampicinum 150 mg + Izoniazidum 100mg kaps. Twarde 100 szt.</t>
  </si>
  <si>
    <t>0,15 g + 0,1 g x  100 kaps.</t>
  </si>
  <si>
    <t>3.5</t>
  </si>
  <si>
    <t>Rifampicinum 300mg + Izoniazidum 150mg kaps. Twarde 100 szt.</t>
  </si>
  <si>
    <t>0,3 g + 0,15 g x 100 tabl</t>
  </si>
  <si>
    <t>3.6</t>
  </si>
  <si>
    <t>Rifampicinum kaps. Twarde 150 mg  100 szt.</t>
  </si>
  <si>
    <t>0,15 g x 100 kaps.</t>
  </si>
  <si>
    <t>3.7</t>
  </si>
  <si>
    <t>Rifampicinum kaps. Twarde 300 mg 100 szt.</t>
  </si>
  <si>
    <t>0,3 g x 100 kaps.</t>
  </si>
  <si>
    <t>3.8</t>
  </si>
  <si>
    <t xml:space="preserve">Streptomycinum proszek do sporz. roztw. do wstrz. 1 g , 1fiolka
</t>
  </si>
  <si>
    <t>1 g x 1 fiol</t>
  </si>
  <si>
    <t>3.9</t>
  </si>
  <si>
    <t xml:space="preserve">Tuberkulina roztw. do wstrz. 
2 T.U./0,1 ml,  10 fiolek 1,5 ml
</t>
  </si>
  <si>
    <t>2 T.U./0,1 ml x 10 fiolek 1,5 ml</t>
  </si>
  <si>
    <t>Razem  wartość Część nr 3</t>
  </si>
  <si>
    <t>Podpis osoby upoważninej</t>
  </si>
  <si>
    <t>Część nr 4  - Dostawy środków odurzających</t>
  </si>
  <si>
    <t>4.4</t>
  </si>
  <si>
    <t>4. 1</t>
  </si>
  <si>
    <t>Fentanyl : system transdermalny  100 µg/h  plaster 5 szt.</t>
  </si>
  <si>
    <t>100 ug/h x 5 plastrów</t>
  </si>
  <si>
    <t>4.5</t>
  </si>
  <si>
    <t>4. 2</t>
  </si>
  <si>
    <t>Fentanyl : system transdermalny  12,5 µg/h 5 szt.</t>
  </si>
  <si>
    <t>12,5 ug/h x 5 plastrów</t>
  </si>
  <si>
    <t>4.6</t>
  </si>
  <si>
    <t>4. 3</t>
  </si>
  <si>
    <t>Fentanyl : system transdermalny  50 µg/h  plaster 5 szt.</t>
  </si>
  <si>
    <t>50 ug/h x 5 plastrów</t>
  </si>
  <si>
    <t>4.7</t>
  </si>
  <si>
    <t>4. 4</t>
  </si>
  <si>
    <t>Fentanyl : system transdermalny ; 25 µg/h  plaster 5 szt.</t>
  </si>
  <si>
    <t>25 ug/h x 5 plastrów</t>
  </si>
  <si>
    <t>4.8</t>
  </si>
  <si>
    <t>4. 5</t>
  </si>
  <si>
    <t>Fentanyl : system transdermalny ; 75 µg/h  plaster 5 szt.</t>
  </si>
  <si>
    <t>75 ug/h x 5 palstrów</t>
  </si>
  <si>
    <t>4.16</t>
  </si>
  <si>
    <t>4. 6</t>
  </si>
  <si>
    <t>Morphinum sulfas roztw. do wstrz. 10 mg/ml 10 amp. 1 ml</t>
  </si>
  <si>
    <t>0,01 g/ml x 10 amp.</t>
  </si>
  <si>
    <t>4.17</t>
  </si>
  <si>
    <t>4. 7</t>
  </si>
  <si>
    <t>Morphinum sulfas roztw. do wstrz. 20 mg/ml 10 amp. 1 ml</t>
  </si>
  <si>
    <t>0,02 g /ml x 10 amp.</t>
  </si>
  <si>
    <t>Razem  wartość Część nr 4</t>
  </si>
  <si>
    <t>Część nr 5 - Dostawy leków psychotropowych</t>
  </si>
  <si>
    <t>5.4</t>
  </si>
  <si>
    <t>5. 1</t>
  </si>
  <si>
    <t>Buprenorphine  system transdermalny 52,5 µg/h  plaster 5 szt.</t>
  </si>
  <si>
    <t>52,5 ug/h x 5 plastrów</t>
  </si>
  <si>
    <t>5.5</t>
  </si>
  <si>
    <t>5. 2</t>
  </si>
  <si>
    <t>Buprenorphine  system transdermalny 70 µg/h  plaster 5 szt.</t>
  </si>
  <si>
    <t>70 ug/h x 5 plastrów</t>
  </si>
  <si>
    <t>5.6</t>
  </si>
  <si>
    <t>5. 3</t>
  </si>
  <si>
    <t>Buprenorphine system transdermalny 35 µg/h  plaster 5 szt.</t>
  </si>
  <si>
    <t>35 ug/h x 5 plastrów</t>
  </si>
  <si>
    <t>5.7</t>
  </si>
  <si>
    <t>5. 4</t>
  </si>
  <si>
    <t>Clonazepam  roztw. do wstrz. 1 mg/ml 10 amp. 1 ml</t>
  </si>
  <si>
    <t>1 mg/1ml
 X 10 amp</t>
  </si>
  <si>
    <t>5.8</t>
  </si>
  <si>
    <t>5. 5</t>
  </si>
  <si>
    <t>Clonazepam tabl. 0,5 mg 30 szt.</t>
  </si>
  <si>
    <t>0,5 mg x 30 tabl</t>
  </si>
  <si>
    <t>5.9</t>
  </si>
  <si>
    <t>5. 6</t>
  </si>
  <si>
    <t>Clonazepamum tabl. 2 mg 30 szt.</t>
  </si>
  <si>
    <t>0,002 g x 30 tabl</t>
  </si>
  <si>
    <t>5.10</t>
  </si>
  <si>
    <t>5. 7</t>
  </si>
  <si>
    <t>Diazepam roztw. do wstrz. 5 mg/ml  50 amp. 2 ml</t>
  </si>
  <si>
    <t xml:space="preserve"> 0,01 g/2 ml x 50 amp</t>
  </si>
  <si>
    <t>5.11</t>
  </si>
  <si>
    <t>5. 8</t>
  </si>
  <si>
    <t>Diazepam tabl 2 mg 20 szt.</t>
  </si>
  <si>
    <t>0,002 g x 20 tabl</t>
  </si>
  <si>
    <t>5.12</t>
  </si>
  <si>
    <t>5. 9</t>
  </si>
  <si>
    <t>Diazepam tabl. 5 mg 20 szt.</t>
  </si>
  <si>
    <t>0,005 g x 20 tabl</t>
  </si>
  <si>
    <t>5.13</t>
  </si>
  <si>
    <t>5. 10</t>
  </si>
  <si>
    <t>Estazolam tabl. 2 mg 20 szt.</t>
  </si>
  <si>
    <t>5.18</t>
  </si>
  <si>
    <t>5. 11</t>
  </si>
  <si>
    <t>Nitrazepam tabl. 5 mg 20 szt.</t>
  </si>
  <si>
    <t>Razem  wartość Część nr  5</t>
  </si>
  <si>
    <t>Część nr  6 - Dostawy leków onkologicznych cz. 1</t>
  </si>
  <si>
    <t>6.1*</t>
  </si>
  <si>
    <t xml:space="preserve">Pemetrexed proszek do sporz. konc. roztw. do inf. 100 mg  1 fiolka </t>
  </si>
  <si>
    <t>0,1 g x 1 fiolka</t>
  </si>
  <si>
    <t>6.2*</t>
  </si>
  <si>
    <t>Pemetrexed  proszek do sporz. konc. roztw. do inf. 500 mg  1 fiolka</t>
  </si>
  <si>
    <t>0,5 g x 1 fiolka</t>
  </si>
  <si>
    <t>6.3*</t>
  </si>
  <si>
    <t>Cisplatinum konc. do sporz. roztw. do inf. 1 mg/ml 1 fiolka 10 ml*</t>
  </si>
  <si>
    <t>0,01g/10ml x 1 fiol.</t>
  </si>
  <si>
    <t>6.4*</t>
  </si>
  <si>
    <t>Cisplatinum konc. do sporz. roztw. do inf. 1 mg/ml 1 fiolka 50 ml *</t>
  </si>
  <si>
    <t>0,05g/50ml x 1 fiol.</t>
  </si>
  <si>
    <t>6.5*</t>
  </si>
  <si>
    <t>Cisplatinum konc. do sporz. roztw. do inf. 1 mg/ml 1 fiolka 100 ml *</t>
  </si>
  <si>
    <t>0,1g/100ml x 1 fiol.</t>
  </si>
  <si>
    <t>6.6*</t>
  </si>
  <si>
    <t>Etoposidum konc. do sporz. roztw. do inf. 20 mg/ml  1 fiolka 10 ml *</t>
  </si>
  <si>
    <t>0,2 g /10ml x 1 fiol</t>
  </si>
  <si>
    <t>6,7*</t>
  </si>
  <si>
    <t>Etoposidum konc. do sporz. roztw. do inf. 20 mg/ml  1 fiolka 5 ml *</t>
  </si>
  <si>
    <t>0,1 g /5ml x 1 fiol</t>
  </si>
  <si>
    <t>6,8*</t>
  </si>
  <si>
    <t>Etoposidum konc. do sporz. roztw. do inf. 20 mg/ml  1 fiolka 2,5 ml*</t>
  </si>
  <si>
    <t>0,05 g /2,5ml  x 1 fiol</t>
  </si>
  <si>
    <t>Razem  wartość Część nr nr 6</t>
  </si>
  <si>
    <t>Zamawiający wymaga produktu leczniczego, którego zgodnie z ChPL stabilność fizyko-chemiczna w fiolce po rekonstytucji lub po pierwszym pobraniu wynosi min. 72 h oraz stabilność fizyko-chemiczna przygotowanego, gotowego do podania roztworu wynosi min.  24h przy założeniu, że zarówno pobrania jak i rozcieńczenia dokonano w kontrolowanych, walidowanych warunkach z zachowaniem zasad aseptyki.</t>
  </si>
  <si>
    <t>Zamawiający wymaga aby produkty lecznicze 6.1, 6.2 były od tego samego producenta</t>
  </si>
  <si>
    <t>Zamawiający wymaga aby produkty lecznicze 6.3, 6.4 i 6.5 były od tego samego producenta</t>
  </si>
  <si>
    <t>Zamawiający wymaga aby produkty lecznicze 6.6, 6.7 i 6.8 były od tego samego producenta</t>
  </si>
  <si>
    <t>* Odbiorca Wojewódzki Szpital Specjalistyczyny SP ZOZ nr 3 w Rybniku ul. Energetyków 46 dotyczy zamówień dla szpitala w Pilchowicach</t>
  </si>
  <si>
    <t>Część nr 7 - Dostawy leków onkologicznych cz. 2</t>
  </si>
  <si>
    <t>8.1</t>
  </si>
  <si>
    <t>7.1</t>
  </si>
  <si>
    <t>Aprepitantum kaps. Twarde 80 mg + 125 mg  2 szt. + 1 szt.</t>
  </si>
  <si>
    <t>0,08 g+0,125 g x 3 kaps.</t>
  </si>
  <si>
    <t>8.2</t>
  </si>
  <si>
    <t>7.2*</t>
  </si>
  <si>
    <t>Carboplatinum konc. do sporz. roztw. do inf. 10 mg/ml  1 fiolka 15 ml *</t>
  </si>
  <si>
    <t>0,15 g/15ml x 1 fiolka</t>
  </si>
  <si>
    <t>8.3</t>
  </si>
  <si>
    <t>7.3*</t>
  </si>
  <si>
    <t>Carboplatinum konc. do sporz. roztw. do inf. 10 mg/ml  1 fiolka 45 ml*</t>
  </si>
  <si>
    <t>0,45 g /45ml x 1 fiol</t>
  </si>
  <si>
    <t>8.4</t>
  </si>
  <si>
    <t>7.4*</t>
  </si>
  <si>
    <t>Carboplatinum konc. do sporz. roztw. do inf. 10 mg/ml  1 fiolka 5 ml*</t>
  </si>
  <si>
    <t>0,05 g /5ml  x 1 fiol</t>
  </si>
  <si>
    <t>8.5</t>
  </si>
  <si>
    <t>7.5*</t>
  </si>
  <si>
    <t>Carboplatinum konc. do sporz. roztw. do inf. 10 mg/ml  1 fiolka 60 ml*</t>
  </si>
  <si>
    <t>0,6 g/60ml x 1 fiol</t>
  </si>
  <si>
    <t>8.6</t>
  </si>
  <si>
    <t>7.6*</t>
  </si>
  <si>
    <t>Cyclophosphamidum : proszek do sporz. roztw. do wstrz.  1000 mg  1 fiolka*</t>
  </si>
  <si>
    <t>8.7</t>
  </si>
  <si>
    <t>7.7*</t>
  </si>
  <si>
    <t>Cyclophosphamidum : proszek do sporz. roztw. do wstrz.  200 mg  1 fiolka*</t>
  </si>
  <si>
    <t>0,2g x 1 fiol</t>
  </si>
  <si>
    <t>8.9</t>
  </si>
  <si>
    <t>7.8*</t>
  </si>
  <si>
    <t>Docetaksel : konc. do sporz. roztw. do inf. 20 mg/ml  1 fiolka 1 ml*</t>
  </si>
  <si>
    <t>0,02 g /1ml x 1 fiol</t>
  </si>
  <si>
    <t>8.10</t>
  </si>
  <si>
    <t>7.9*</t>
  </si>
  <si>
    <t>Docetaksel : konc. do sporz. roztw. do inf. 20 mg/ml  1 fiolka 4 ml*</t>
  </si>
  <si>
    <t>0,08 g/4ml x 1 fiol</t>
  </si>
  <si>
    <t>8.11</t>
  </si>
  <si>
    <t>7.10*</t>
  </si>
  <si>
    <t>Doxorubicinuni hydrochloridum roztw.  do inf. 2mg/ml*</t>
  </si>
  <si>
    <t>1 op=1 fiol.10mg/5ml</t>
  </si>
  <si>
    <t>8.12</t>
  </si>
  <si>
    <t>7.11*</t>
  </si>
  <si>
    <t>1 op-=1 fol.20mg/10ml</t>
  </si>
  <si>
    <t>8.13</t>
  </si>
  <si>
    <t>7.12*</t>
  </si>
  <si>
    <t>1 op=1 fiol.50mg/25ml</t>
  </si>
  <si>
    <t>8.14</t>
  </si>
  <si>
    <t>7.13*</t>
  </si>
  <si>
    <t>Gemcytabine  konc. do sporz. roztw. do inf. 100 mg/ml   1 fiolka 10 ml*</t>
  </si>
  <si>
    <t>1g /10ml x 1 fiol</t>
  </si>
  <si>
    <t>8.15</t>
  </si>
  <si>
    <t>7.14*</t>
  </si>
  <si>
    <t>Gemcytabine konc. do sporz. roztw. do inf. 100 mg/ml   1 fiolka 2 ml*</t>
  </si>
  <si>
    <t>0,2 g /2ml x 1 fiol</t>
  </si>
  <si>
    <t>8.16</t>
  </si>
  <si>
    <t>7.15</t>
  </si>
  <si>
    <t>Ondasetronum roztw. do wstrz.  2 mg/ml
   5 amp. 4 ml</t>
  </si>
  <si>
    <t>0,008 g/4ml x 5 apm.</t>
  </si>
  <si>
    <t>8.17</t>
  </si>
  <si>
    <t>7.16</t>
  </si>
  <si>
    <t>Ondasetronum tabl. powl. 8 mg 10 szt.</t>
  </si>
  <si>
    <t>0,008 g x 10 tabl.</t>
  </si>
  <si>
    <t>8.20</t>
  </si>
  <si>
    <t>7.17*</t>
  </si>
  <si>
    <t>Topotecanum konc. do sporz. roztw. do inf.  1 mg/ml 1 fiol. 1 ml*</t>
  </si>
  <si>
    <t>0,001g/1ml x 1 fiol</t>
  </si>
  <si>
    <t>8.21</t>
  </si>
  <si>
    <t>7.18*</t>
  </si>
  <si>
    <t>Topotecanum konc. do sporz. roztw. do inf.  1 mg/ml 1 fiol. 4 ml*</t>
  </si>
  <si>
    <t>0,004g/4ml x 1 fiol</t>
  </si>
  <si>
    <t>8.22</t>
  </si>
  <si>
    <t>7.19*</t>
  </si>
  <si>
    <t>Vincristin 1 mg/ml 1 fiol.a 1ml*</t>
  </si>
  <si>
    <t>7.20</t>
  </si>
  <si>
    <t>Netupitant 300mg + Palonosetron 0,5mg</t>
  </si>
  <si>
    <t>300mg+0,5mgx 1 kaps.</t>
  </si>
  <si>
    <t>Vinorelbine kaps. 20 mg 1 szt.</t>
  </si>
  <si>
    <t>0,02 g x 1 kaps.</t>
  </si>
  <si>
    <t>Vinorelbine kaps. 30 mg 1 szt.</t>
  </si>
  <si>
    <t>0,03 g x 1 kaps.</t>
  </si>
  <si>
    <t>7.23</t>
  </si>
  <si>
    <t xml:space="preserve">Zolendronic Acid </t>
  </si>
  <si>
    <t>4mg/5ml a 1 fiol</t>
  </si>
  <si>
    <t>Razem  wartość Część nr 7</t>
  </si>
  <si>
    <t>7.4</t>
  </si>
  <si>
    <t>8.1*</t>
  </si>
  <si>
    <t xml:space="preserve">Vinorelbine konc. do sporz. roztw. do inf. 10 mg/ml  10 fiolek 1 ml *
</t>
  </si>
  <si>
    <t>0,01 g/ml x 10 fiol</t>
  </si>
  <si>
    <t>7.5</t>
  </si>
  <si>
    <t>8.2*</t>
  </si>
  <si>
    <t>Vinorelbine konc. do sporz. roztw. do inf. 50 mg/ 5 ml  10 fiolek 5 ml *</t>
  </si>
  <si>
    <t>0,05 g/5 ml x 10 fiol</t>
  </si>
  <si>
    <t>Razem  wartość Część nr 8</t>
  </si>
  <si>
    <t>Zamawiający wymaga aby produkty 8.1, 8.2 były od tego samego producenta, oraz aby zgodnie z ChPL stabilność fizyko-chemiczna po rozcieńczeniu wynosiła minimum 48 h.</t>
  </si>
  <si>
    <t>9.1</t>
  </si>
  <si>
    <t>Darbepoetin alfa  roztw. do wstrz.   500 µg/ml   1 amp.-strzyk</t>
  </si>
  <si>
    <t>500 µg/ml x 1 amp.-strzy</t>
  </si>
  <si>
    <t>Razem  wartość Część nr 9</t>
  </si>
  <si>
    <t>10.1</t>
  </si>
  <si>
    <t>Epoetyna Beta ampułkostrzykawka 30 000 j.m.</t>
  </si>
  <si>
    <t>op = 1 ampstrz 30 000j.m.</t>
  </si>
  <si>
    <t>Razem  wartość Część nr 10</t>
  </si>
  <si>
    <t>11.1</t>
  </si>
  <si>
    <t>Nadroparin calcium  roztw. do wstrz.  47 500 j.m./5 ml    10 fiolek 5 ml</t>
  </si>
  <si>
    <t>47 500 j.m/ 5ml x 10 fiol</t>
  </si>
  <si>
    <t>13.2</t>
  </si>
  <si>
    <t>12. 1</t>
  </si>
  <si>
    <t>Filigrastim roztw. do wstrz. i inf.48 mln j./0,5 ml 1 amp.-strzyk. 0,5 ml</t>
  </si>
  <si>
    <t>48 mln j./0,5 ml x 1 amp.-strzyk 0,5ml</t>
  </si>
  <si>
    <t>13.3</t>
  </si>
  <si>
    <t>12. 2</t>
  </si>
  <si>
    <t>Lipegfilgrastim roztw. do wstrzyk. 6 mg/0,6 ml</t>
  </si>
  <si>
    <t>6 mg/0,6 ml x 1 amp.-strzyk. 0,6 ml</t>
  </si>
  <si>
    <t xml:space="preserve">Pegfilgrastim roztw. do wstrz. 6 mg/0,6 ml </t>
  </si>
  <si>
    <t>6 mg/0,6 ml x 1 amp.-strzyk.</t>
  </si>
  <si>
    <t>Razem  wartość Część nr 12</t>
  </si>
  <si>
    <t>Aqa pro injectione flakon  500 ml</t>
  </si>
  <si>
    <t>500ml</t>
  </si>
  <si>
    <t>Aqa pro injectione flakon 100 ml</t>
  </si>
  <si>
    <t>100ml</t>
  </si>
  <si>
    <t>Natrium chloratum 0,9% flakon  250 ml</t>
  </si>
  <si>
    <t>250ml</t>
  </si>
  <si>
    <t>Natrium chloratum 0,9%  flakon 500ml</t>
  </si>
  <si>
    <t>Natrium chloratum 0,9% flakon 100ml</t>
  </si>
  <si>
    <t>Natrium chloratum 0,9%, amp. 5 ml  100 szt</t>
  </si>
  <si>
    <t>5ml x 100 amp</t>
  </si>
  <si>
    <t>Natrium chloriatum 10%, amp.10ml  100 szt</t>
  </si>
  <si>
    <t>10ml x 100 amp</t>
  </si>
  <si>
    <t xml:space="preserve">Glucosum 5% et Natrium Chloratum 0,9% 1:1 flakon 500ml </t>
  </si>
  <si>
    <t>Glucosum 5% flakon 250ml</t>
  </si>
  <si>
    <t>Glucosum  5%  flakon500ml</t>
  </si>
  <si>
    <t>Glucosum inj.10% flakon 500ml</t>
  </si>
  <si>
    <t>Glucosum 40% 10ml  50 amp</t>
  </si>
  <si>
    <t>10ml x 50 amp</t>
  </si>
  <si>
    <t>Mannitol roztw. do inf. 200 mg/ml but. 100 ml</t>
  </si>
  <si>
    <t>Mannitol roztw. do inf. 200 mg/ml but. 250 ml</t>
  </si>
  <si>
    <t>Płyn wieloelektrolitowy w pełni zbilansowany buforowany octanami i jabłczanami flakon  500 ml</t>
  </si>
  <si>
    <t>Nawilżacz rezerwuarowy a 340 ml</t>
  </si>
  <si>
    <t>340ml</t>
  </si>
  <si>
    <t>Nawilżacz rezerwuarowy a 650 ml</t>
  </si>
  <si>
    <t>650ml</t>
  </si>
  <si>
    <t>Aqua pro injectione amp. 5 ml 100 szt.</t>
  </si>
  <si>
    <t>Sodium chloride, Potassium chloride, Calcium chloride roztw. do inf., (8,6 mg+0,3 mg+0,33 mg)/ml, 500 ml KabiPac</t>
  </si>
  <si>
    <t>(8,6 mg+0,3 mg+0,33 mg)/ml, 500 ml KabiPac</t>
  </si>
  <si>
    <t>Razem  wartość Część nr 13</t>
  </si>
  <si>
    <t>UWAGI:</t>
  </si>
  <si>
    <t>14. 1</t>
  </si>
  <si>
    <t>Acidum folicum tabl. 0,015 g</t>
  </si>
  <si>
    <t>0,015 g x 30 tabl.</t>
  </si>
  <si>
    <t>14. 2</t>
  </si>
  <si>
    <t xml:space="preserve">Acidum folicum tabletki, 400 µg </t>
  </si>
  <si>
    <t>1 op. = 30 tabl.</t>
  </si>
  <si>
    <t>14. 3</t>
  </si>
  <si>
    <t>Acidum tranexamicum 500 mg tabl.</t>
  </si>
  <si>
    <t>500mgx20 tabl.</t>
  </si>
  <si>
    <t>Allopurinolum tabl. 0,3 g</t>
  </si>
  <si>
    <t>0,3 g x 30 tabl.</t>
  </si>
  <si>
    <t>Allopurinolum tabl. 100 mg</t>
  </si>
  <si>
    <t>1 op = 50 tabl</t>
  </si>
  <si>
    <t>Aluminii acetotartras tabl. 1 g</t>
  </si>
  <si>
    <t>1 g x 6 tabl.</t>
  </si>
  <si>
    <t>Amlodipinum tabl. 10 mg 30 szt.</t>
  </si>
  <si>
    <t>0,01 g x 30 tabl.</t>
  </si>
  <si>
    <t>Amlodipinum tabl. 5 mg 30 szt.</t>
  </si>
  <si>
    <t>0,005 g x 30 tabl.</t>
  </si>
  <si>
    <t>Bisacodylum tabl dojelitowe, 5 mg</t>
  </si>
  <si>
    <t>1 op. = 20 tabl.</t>
  </si>
  <si>
    <t xml:space="preserve">Bisoprolol fumarate  5 mg </t>
  </si>
  <si>
    <t>5 mg a 30 tabl</t>
  </si>
  <si>
    <t xml:space="preserve">Bisoprololum tabl. 10 mg </t>
  </si>
  <si>
    <t>1 op = 30 tabl</t>
  </si>
  <si>
    <t>Bisoprololum tabl., 2,5 mg</t>
  </si>
  <si>
    <t>Bromhexine hydrochloride 8 mg</t>
  </si>
  <si>
    <t>8 mg a 40 tabl.</t>
  </si>
  <si>
    <t>Captoprilum tabl. 0,0125 g</t>
  </si>
  <si>
    <t>0,0125 g x 30 tabl</t>
  </si>
  <si>
    <t>Clopidogrel tabl. powl 75 mg 28 szt.</t>
  </si>
  <si>
    <t>0,078 g x 28 tabl.</t>
  </si>
  <si>
    <t>Codeine phosphate, Sulfogaiacol (15 mg + 300 mg)</t>
  </si>
  <si>
    <t>16 tabl.</t>
  </si>
  <si>
    <t>Colchicinum tabletki powlekane 0,5 mg</t>
  </si>
  <si>
    <t>0,5 mg x 20 tabl.</t>
  </si>
  <si>
    <t>Dexamethasone 1 mg</t>
  </si>
  <si>
    <t>1 mg a 20tabl.</t>
  </si>
  <si>
    <t>Dexamethasone 4 mg</t>
  </si>
  <si>
    <t>4 mg a 20tabl.</t>
  </si>
  <si>
    <t>Dexamethasone 8 mg</t>
  </si>
  <si>
    <t>8 mg a 20tabl.</t>
  </si>
  <si>
    <t xml:space="preserve">Digoxinum, tabletki 100 mcg </t>
  </si>
  <si>
    <t>Diosminum tabl.powl. 0,5 g</t>
  </si>
  <si>
    <t>0,5 g x 30 tabl.</t>
  </si>
  <si>
    <t>Doxepinum kapsułki 10 mg</t>
  </si>
  <si>
    <t>1 op.= 30 kapsułek</t>
  </si>
  <si>
    <t>Ethamsylatum tabletki, 250mg</t>
  </si>
  <si>
    <t>250 mg a 30 tabl</t>
  </si>
  <si>
    <t>Ferrous sulphate 105 mg</t>
  </si>
  <si>
    <t>105 mg a 30 tabl.</t>
  </si>
  <si>
    <t>Furagin 50 mg</t>
  </si>
  <si>
    <t>50 mg a 30 tabl.</t>
  </si>
  <si>
    <t>Gliclazidum tabl o zmodyf. uwaln.,60 mg</t>
  </si>
  <si>
    <t>Gliclazidum tabletki o zmodyfikowanym uwal 0,03 g</t>
  </si>
  <si>
    <t>0,03 g x 60 tabl.</t>
  </si>
  <si>
    <t>Ibuprofenum tabletki powlekane 0,2 g</t>
  </si>
  <si>
    <t xml:space="preserve">0,2 g x 60 tabl. </t>
  </si>
  <si>
    <t>Isosorbidi mononitras tabletki powlekane  o przedłużonym uwalnianiu, 60 mg</t>
  </si>
  <si>
    <t>Isosorbidi mononitras tabletki powlekane 10 mg</t>
  </si>
  <si>
    <t>1 op.= 60 tabl.</t>
  </si>
  <si>
    <t>Isosorbidi mononitras tabletki powlekane 20 mg</t>
  </si>
  <si>
    <t>Isosorbidi mononitras tabletki powlekane o przedłużonym uwalnianiu, 100 mg</t>
  </si>
  <si>
    <t>Ketoprofenum kaps.twarde 0,05 g</t>
  </si>
  <si>
    <t>0,05 g x 20 kaps.</t>
  </si>
  <si>
    <t>Levothyroxinum natricum tabletki, 100 mcg</t>
  </si>
  <si>
    <t>1 op= 50 tabl.</t>
  </si>
  <si>
    <t>Levothyroxinum natricum tabletki, 25 mcg</t>
  </si>
  <si>
    <t>Levothyroxinum natricum tabletki, 50 mcg</t>
  </si>
  <si>
    <t>Levothyroxinum natricum tabletki, 75 mcg</t>
  </si>
  <si>
    <t>Magnesium hydroaspartate, Potassium hydroaspartate (17 mg + 45 mg)</t>
  </si>
  <si>
    <t>50 tabl.</t>
  </si>
  <si>
    <t>Mebendazolum tabl</t>
  </si>
  <si>
    <t>100 mg 6 tabl.</t>
  </si>
  <si>
    <t>Natrii valproas + Acidum valproicum tabl. o przedł. Uwaln. 200 mg + 87 mg</t>
  </si>
  <si>
    <t>200 mg + 87 mg x 30 tabl.</t>
  </si>
  <si>
    <t>Natrii valproas, Ac.valproicum tabl.o przedł.uwaln. 0,333g+0,145g</t>
  </si>
  <si>
    <t>0,333g+0,145g x 30 tabl.</t>
  </si>
  <si>
    <t>Nifuroxazidum tabl.powl. 0,1 g</t>
  </si>
  <si>
    <t>0,1 g x 24 tabl.</t>
  </si>
  <si>
    <t>Pancreatin 10 000 j.m.</t>
  </si>
  <si>
    <t>10 000j.m. a 50 kaps.</t>
  </si>
  <si>
    <t>Paracetamol 500 mg</t>
  </si>
  <si>
    <t>0,5g a 1000 tabl.</t>
  </si>
  <si>
    <t xml:space="preserve">Phospholipids 300 mg </t>
  </si>
  <si>
    <t>300 mg a 50 tabl.</t>
  </si>
  <si>
    <t>Potassium chloride 600 mg</t>
  </si>
  <si>
    <t>600 mg a 100 kaps.</t>
  </si>
  <si>
    <t>Prednisone 10 mg</t>
  </si>
  <si>
    <t>10 mg a 20 tabl.</t>
  </si>
  <si>
    <t>Prednisone 5 mg</t>
  </si>
  <si>
    <t>5 mg a 100 tabl.</t>
  </si>
  <si>
    <t>Promazine hydrochloride 25 mg</t>
  </si>
  <si>
    <t>0,025 g a 60 tabl</t>
  </si>
  <si>
    <t>Promazini hydrochloridum tabletki drażowane 100 mg</t>
  </si>
  <si>
    <t xml:space="preserve">Promazini hydrochloridum tabletki drażowane 50 mg </t>
  </si>
  <si>
    <t>Protifar prosz.diet. -</t>
  </si>
  <si>
    <t>225 g</t>
  </si>
  <si>
    <t>Saccharomyces boulardii kapsułki 0,25 g</t>
  </si>
  <si>
    <t xml:space="preserve">0,25 g x 20 kaps. </t>
  </si>
  <si>
    <t>Silibi mariani extr. siccum tabl.drażow. 0,07 g</t>
  </si>
  <si>
    <t>0,07 g x 30 tabl.</t>
  </si>
  <si>
    <t>Simeticonum kapsułki 0,04 g</t>
  </si>
  <si>
    <t xml:space="preserve">0,04 g x 100 kaps. </t>
  </si>
  <si>
    <t>Spironolactonum tabl. 0,025 g</t>
  </si>
  <si>
    <t>0,025 g x 100 tabl.</t>
  </si>
  <si>
    <t>Spironolactonum tabl.powl. 0,1 g</t>
  </si>
  <si>
    <t>0,1 g x 20 tabl.</t>
  </si>
  <si>
    <t>Theophyllinum tabl.o przedł.uwaln. 0,3 g</t>
  </si>
  <si>
    <t>0,3 g x 50 tabl.</t>
  </si>
  <si>
    <t>Thiamazolum tabl., 10 mg</t>
  </si>
  <si>
    <t>Tianeptinum tabl.powl. 0,0125 g</t>
  </si>
  <si>
    <t>0,0125 g x 30 tabl.</t>
  </si>
  <si>
    <t>Tolperisone hydrochloride 50 mg</t>
  </si>
  <si>
    <t>50 mg x 30 szt</t>
  </si>
  <si>
    <t>Valsartanum tabletki powlekane, 80 mg</t>
  </si>
  <si>
    <t>1 op=28 tabl.</t>
  </si>
  <si>
    <t>Vinpocetinum tabletki 5 mg</t>
  </si>
  <si>
    <t xml:space="preserve">5 mg x 100 tabl. </t>
  </si>
  <si>
    <t>Zamawiający wymaga produktów leczniczych a nie suplementów diety, za wyjątkiem produktu nr</t>
  </si>
  <si>
    <t>16.1</t>
  </si>
  <si>
    <t>Beclometasone dipropionate, Formoterol fumarate, aerozol inhalacyjny, (100 µg+6 µg)/dawkę</t>
  </si>
  <si>
    <t xml:space="preserve"> (100 µg+6 µg)/dawkę x 180 dawek</t>
  </si>
  <si>
    <t>16.2</t>
  </si>
  <si>
    <t>Budesonidum  proszek do inh. w kaps. twardej  400 mcg  60 szt. + inhalator</t>
  </si>
  <si>
    <t>400ug x 60 kaps.</t>
  </si>
  <si>
    <t>16.4</t>
  </si>
  <si>
    <t xml:space="preserve">Budesonidum  zawiesina do nebulizacji  500 µg/ml   </t>
  </si>
  <si>
    <t>500ug/ml x 5 poj. 2ml</t>
  </si>
  <si>
    <t>16.6</t>
  </si>
  <si>
    <t>Ciclesonidum aerozol inhalacyjny160 mcg/dawkę inh</t>
  </si>
  <si>
    <t>1 op = 60 dawek</t>
  </si>
  <si>
    <t>16.8</t>
  </si>
  <si>
    <t>Glyceroli trinitras aer.do st.podjęzk. 0,4 mg/daw.</t>
  </si>
  <si>
    <t>0,4 mg/daw. x 11 g (200 dawek)</t>
  </si>
  <si>
    <t>16.10</t>
  </si>
  <si>
    <t>Salbutamolum  roztw. do nebulizacji  2 mg/ml  (0,2%) 20 amp. 2,5 ml</t>
  </si>
  <si>
    <t>0,005 g/2,5 ml x 20 amp.</t>
  </si>
  <si>
    <t>16.11</t>
  </si>
  <si>
    <t>Salbutamolum aer.wziewny,zawiesina 0,1 mg/daw.</t>
  </si>
  <si>
    <t>0,1 mg/daw. x 1 op.(200 daw.)</t>
  </si>
  <si>
    <t>16.12</t>
  </si>
  <si>
    <t>Salmeterol  proszek do inh. w kaps. twardej  50 µg/dawkę  60 szt</t>
  </si>
  <si>
    <t>50 ug/dawkę x 60 kaps.</t>
  </si>
  <si>
    <t>16.13</t>
  </si>
  <si>
    <t>Tiotropium  proszek do inh. w kaps. twardej  18 µg/dawek  90 szt.</t>
  </si>
  <si>
    <t>18ug/dawkę x 90 kaps.</t>
  </si>
  <si>
    <t>16.14</t>
  </si>
  <si>
    <t>HandiHaler aparat do inhalacji</t>
  </si>
  <si>
    <t>1 szt.</t>
  </si>
  <si>
    <t>Razem  wartość Część nr 15</t>
  </si>
  <si>
    <t>kromoglikanu sodowego lub bromku ipratropiowego oraz po którym poprawa stanu klinicznego może nastąpić w ciągu kilku godzin, a niewykorzystana ilość może być zużyta do 12 godzin, potwierdzone wpisem do ChPL.</t>
  </si>
  <si>
    <t>17.1</t>
  </si>
  <si>
    <t xml:space="preserve">Allantoin, Dexpanthenol (20mg + 50mg) maść  </t>
  </si>
  <si>
    <t>30 g</t>
  </si>
  <si>
    <t>17.3</t>
  </si>
  <si>
    <t>Ambroxol hydrochloride 7,5mg/1ml</t>
  </si>
  <si>
    <t>7,5mg/1ml a 100 ml</t>
  </si>
  <si>
    <t>17.5</t>
  </si>
  <si>
    <t>Bisacodylum czop.doodbyt. 0,01 g</t>
  </si>
  <si>
    <t>0,01 g x 5 czop</t>
  </si>
  <si>
    <t>17.6</t>
  </si>
  <si>
    <t>Buforowana 10% formalina o neutralnym pH (chemicznie 4% formaldehyd)</t>
  </si>
  <si>
    <t>1 op = 1 kg</t>
  </si>
  <si>
    <t>17.7</t>
  </si>
  <si>
    <t>Chloramphenicol, maść, 20 mg/g, tuba 5 g</t>
  </si>
  <si>
    <t>20 mg/g, tuba 5 g</t>
  </si>
  <si>
    <t>17.8</t>
  </si>
  <si>
    <t>Chlorpromazinum krople 0,04 g/1g</t>
  </si>
  <si>
    <t>0,04 g/1g x 10 g</t>
  </si>
  <si>
    <t>17.9</t>
  </si>
  <si>
    <t>Cholini salicylas krople do uszu 0,2 g/g</t>
  </si>
  <si>
    <t>0,2 g/g x 10 g</t>
  </si>
  <si>
    <t>17.12</t>
  </si>
  <si>
    <t>Clotrimazol 1% krem 20g</t>
  </si>
  <si>
    <t>17.13</t>
  </si>
  <si>
    <t>Consolida regalis, płyn do stos. na skórę, 834 mg/ml, but. 100 g</t>
  </si>
  <si>
    <t>834 mg/ml, but. 100 g</t>
  </si>
  <si>
    <t>17.14</t>
  </si>
  <si>
    <t>Crotamiton 10% maść 40g</t>
  </si>
  <si>
    <t>maść 40g</t>
  </si>
  <si>
    <t>17.15</t>
  </si>
  <si>
    <t>Crotamitonum płyn do stosowania na skórę, 100mg/g</t>
  </si>
  <si>
    <t>1 op=butelka 100g</t>
  </si>
  <si>
    <t>17.16</t>
  </si>
  <si>
    <t>Cyto-fix utrwal. Do prób cytolog. 150Ml</t>
  </si>
  <si>
    <t>150 ml</t>
  </si>
  <si>
    <t>17.17</t>
  </si>
  <si>
    <t>Glyceroli suppositoria - 2 g</t>
  </si>
  <si>
    <t>2 g x 10 czop.</t>
  </si>
  <si>
    <t>17.18</t>
  </si>
  <si>
    <t>Heparinum natricum krem, 300 j.m./g</t>
  </si>
  <si>
    <t>1 op.= tuba 20 g</t>
  </si>
  <si>
    <t>17.19</t>
  </si>
  <si>
    <t>Hydrocortisonum krem 0,01 g/1g</t>
  </si>
  <si>
    <t>0,01 g/1g x 15 g</t>
  </si>
  <si>
    <t>17.20</t>
  </si>
  <si>
    <t>Lactulose 9,75g/15ml</t>
  </si>
  <si>
    <t>9,75g/15ml a 1 l</t>
  </si>
  <si>
    <t>17.21</t>
  </si>
  <si>
    <t>Lidocainum aer.,roztw. -</t>
  </si>
  <si>
    <t xml:space="preserve">- x 38 g </t>
  </si>
  <si>
    <t>17.22</t>
  </si>
  <si>
    <t>Lidocainum żel 0,02g/g</t>
  </si>
  <si>
    <t>0,02g/g x 30 g (tuba z kaniulą)</t>
  </si>
  <si>
    <t>17.23</t>
  </si>
  <si>
    <t>Maść zawierająca: kapsaicynę 0,05 g/100 g, kamforę 5,3 g/100 g terpentynę 9,7 g/100 g olejek eukaliptusowy 2,5g/100 g</t>
  </si>
  <si>
    <t>- x 30 g</t>
  </si>
  <si>
    <t>17.25</t>
  </si>
  <si>
    <t>Megestroli acetas 40mg/ml susp.  240 ml.</t>
  </si>
  <si>
    <t>1 op. = 240 ml</t>
  </si>
  <si>
    <t>17.26</t>
  </si>
  <si>
    <t>Mucopolisaccharidum polisulphatum maść 0,3 g/100g</t>
  </si>
  <si>
    <t>0,3 g/100g x 40 g</t>
  </si>
  <si>
    <t>17.29</t>
  </si>
  <si>
    <t>Natrii dihydrophosphas, Natrii hydrophos płyn doodbyt. (0,0322g+0,139g)/ml</t>
  </si>
  <si>
    <t>(0,0322g+0,139g)/ml x 150 ml</t>
  </si>
  <si>
    <t>17.30</t>
  </si>
  <si>
    <t>Novoscabin</t>
  </si>
  <si>
    <t>120 ml</t>
  </si>
  <si>
    <t>Paski do glukometru 50 pask.</t>
  </si>
  <si>
    <t>50 pask.</t>
  </si>
  <si>
    <t xml:space="preserve">PC 30 V  płyn  </t>
  </si>
  <si>
    <t xml:space="preserve">  x 100 ml</t>
  </si>
  <si>
    <t xml:space="preserve">Płyn zwalczający wszy zawierający dimethicone </t>
  </si>
  <si>
    <t>1 op = 100 ml</t>
  </si>
  <si>
    <t>Thrombin proszek i rozp. do sporz. roztw. do stos. Miejsc</t>
  </si>
  <si>
    <t>400 j.m. x 5 amp.</t>
  </si>
  <si>
    <t xml:space="preserve">Vaselinum album (FP), maść, 30 g </t>
  </si>
  <si>
    <t>1 tubka x 30 g</t>
  </si>
  <si>
    <t>Razem  wartość Część nr 16</t>
  </si>
  <si>
    <t>Wykonawca zobowiązuje się zaopatrzyć zamawiającego w glukometry kompatybilne z zaoferowanymi paskami w ilości zaspakajającej potrzeby zamawiającego. Dodatkowo wykonawca zobowiązuje się przeprowadzić szkolenie personelu pielęgniarskiego i farmaceutycznego z prawidłowego użytkowania zaoferowanego produktu. Glukometry oraz paski, o których mowa maja zapewnić możliwość wykonania pomiaru stężenia glukozy we krwi: bez konieczności kodowania, być zgodne z normą EN ISO 15197:2015, posiadać możliwość oznaczania glikemii przed i po posiłku, umożliwiać automatyczny wyrzut paska oraz dawać możliwość wykonania pomiaru z użyciem krwi z alternatywnych miejsc nakłucia AST.</t>
  </si>
  <si>
    <t>18.2</t>
  </si>
  <si>
    <t>Amiodaroni hydrochloridum roztwór do wstrzykiwań, 50 mg/ml</t>
  </si>
  <si>
    <t>50 mg/ml x 5 amp x 3 ml</t>
  </si>
  <si>
    <t>18.4</t>
  </si>
  <si>
    <t>Calcii gluconas iniekcja 1 g/10ml</t>
  </si>
  <si>
    <t>1 g/10ml x 10 amp.</t>
  </si>
  <si>
    <t>18.5</t>
  </si>
  <si>
    <t xml:space="preserve">Dexamethasonum natrium phosphas  roztw. do wstrz. 4 mg/ml  10 amp. 1 ml
</t>
  </si>
  <si>
    <t>0,004g/1ml x 10 amp</t>
  </si>
  <si>
    <t>18.6</t>
  </si>
  <si>
    <t xml:space="preserve">Dexamethasonum natrium phosphas  roztw. do wstrz. 4 mg/ml  10 amp. 2 ml
</t>
  </si>
  <si>
    <t>0,008g/2ml x 10 amp</t>
  </si>
  <si>
    <t>18.7</t>
  </si>
  <si>
    <t>Drotaverini hydrochloridum rozt.do wstrz.podsk/dom/doż 0,04 g/2ml</t>
  </si>
  <si>
    <t>0,04 g/2ml x 5 amp.a 2ml</t>
  </si>
  <si>
    <t>18.14</t>
  </si>
  <si>
    <t>Ethamsylatum roztwór do wstrzykiwań 125mg/ml x 50 amp</t>
  </si>
  <si>
    <t>0,125g/1ml a 2 ml</t>
  </si>
  <si>
    <t>18.15</t>
  </si>
  <si>
    <t>Ferric hydroxide dextran complex 0,1g/2ml</t>
  </si>
  <si>
    <t>0,1g/2ml 50 amp a 2 ml</t>
  </si>
  <si>
    <t>18.16</t>
  </si>
  <si>
    <t xml:space="preserve">Hydrocortisonum hemisuccinas 
proszek i rozp. do sporz. roztw. do wstrz. i inf. 100 mg   5 fiolek + 5 amp. rozp.
</t>
  </si>
  <si>
    <t>0,1g/2ml x 5 amp</t>
  </si>
  <si>
    <t>18.17</t>
  </si>
  <si>
    <t>Insulin aspart, 100 j.m./ml</t>
  </si>
  <si>
    <t>10 wkładów</t>
  </si>
  <si>
    <t>18.18</t>
  </si>
  <si>
    <t>Insulin aspart, Insulin aspart protamine suspension, 100 j.m./ml, (30/70)</t>
  </si>
  <si>
    <t>30 / 70 x 10 wkładów</t>
  </si>
  <si>
    <t>18.19</t>
  </si>
  <si>
    <t>Insulin human biphasic inj. 30/70 300j/3ml</t>
  </si>
  <si>
    <t xml:space="preserve">300 j.m./3ml a 10 wkładów </t>
  </si>
  <si>
    <t>18.20</t>
  </si>
  <si>
    <t xml:space="preserve">Insulin human isophanum inj. 300J/3ml </t>
  </si>
  <si>
    <t>300 j. m./3ml a 10 wkładów</t>
  </si>
  <si>
    <t>18.26</t>
  </si>
  <si>
    <t>Insulin human neutral inj. 300J/3ml</t>
  </si>
  <si>
    <t>300 j .m./3ml a 10 wkładów</t>
  </si>
  <si>
    <t>18.27</t>
  </si>
  <si>
    <t>Ketoprofen 0,1g/2ml (i.m. i.v)</t>
  </si>
  <si>
    <t>0,1g/2ml a 2ml a 10amp.</t>
  </si>
  <si>
    <t>Protaminum sulfas</t>
  </si>
  <si>
    <t>10mg/ml a 5 ml</t>
  </si>
  <si>
    <t>Salbutamolum inj.</t>
  </si>
  <si>
    <t>0,5mg/1ml a 10 amp. A 1 ml</t>
  </si>
  <si>
    <t xml:space="preserve">Theophyllinum </t>
  </si>
  <si>
    <t>20mg/ml; 10ml, 5 amp</t>
  </si>
  <si>
    <t>Thiamini, Pyridoxini, Cyanocobal. roztwór do wstrzykiwań domięśn (0,05g+0,05g+0,5mg)/</t>
  </si>
  <si>
    <t>(0,05g+0,05g+0,5mg)/ x 5 amp.</t>
  </si>
  <si>
    <t>Acenocoumarolum  tabletki , 4 mg</t>
  </si>
  <si>
    <t>1 op = 60 tabl</t>
  </si>
  <si>
    <t>Acidum acetylsalicylicum tabl. 0,3 g</t>
  </si>
  <si>
    <t>300 mg x 20 tabl</t>
  </si>
  <si>
    <t>Acidum acetylsalicylicum tabl.dojelit. 0,075 g</t>
  </si>
  <si>
    <t xml:space="preserve">0,075 g x 60 tabl. </t>
  </si>
  <si>
    <t>Adrenalinum roztwór do wstrzykiwań 1mg/ml</t>
  </si>
  <si>
    <t>1 mg/1ml x 10 amp.a 1ml</t>
  </si>
  <si>
    <t>Amiloridum, Hydrochlorothiazidum tabl. 5mg+0,05 g</t>
  </si>
  <si>
    <t>5mg+0,05 g x 50 tabl.</t>
  </si>
  <si>
    <t>Amiodaroni hydrochloridum tabl.powl. 0,2 g</t>
  </si>
  <si>
    <t>0,2 g x 60 tabl.</t>
  </si>
  <si>
    <t>Antazolini mesilas inj. 0,1 g/2ml</t>
  </si>
  <si>
    <t>0,1 g/2ml x 10 amp.a 2ml</t>
  </si>
  <si>
    <t>Ascorbic acid 0,5g/5ml</t>
  </si>
  <si>
    <t>0,5g/5ml a 10 amp.</t>
  </si>
  <si>
    <t>Atorvasterolum, tabletki 20 mg</t>
  </si>
  <si>
    <t>Atropini sulfas roztwór do wstrzykiwań 1 mg/ml</t>
  </si>
  <si>
    <t>1 mg/1ml 1 op = 10 amp po 1 ml</t>
  </si>
  <si>
    <t>Barium sulfate zaw. 1 g/1ml</t>
  </si>
  <si>
    <t>1 g/1ml x 200 ml</t>
  </si>
  <si>
    <t>Betahistinum tabl. 0,024 g</t>
  </si>
  <si>
    <t xml:space="preserve">0,024 g x 60 tabl. </t>
  </si>
  <si>
    <t>Carbamazepinum tabl. 0,2 g</t>
  </si>
  <si>
    <t>0,2 g x 50 tabl</t>
  </si>
  <si>
    <t>Carvedilolum tabletki powlekane 0,0125 g</t>
  </si>
  <si>
    <t xml:space="preserve">0,0125 g x 30 tabl. </t>
  </si>
  <si>
    <t xml:space="preserve">Carvedilolum, tabletki, 6,25 mg </t>
  </si>
  <si>
    <t>Clemastinum 1 mg</t>
  </si>
  <si>
    <t>1 mg a 30 tabl.</t>
  </si>
  <si>
    <t>Clemastinum roztwór do wstrzykiwań 1 mg/ml</t>
  </si>
  <si>
    <t>1 op = 5 amp po 2 ml</t>
  </si>
  <si>
    <t>Cyanocobalamin 1000mcg/2ml</t>
  </si>
  <si>
    <t>1000 mcg/2ml a 5 amp.</t>
  </si>
  <si>
    <t>Diclofenacum natricum tabletki dojelitowe 0,05 g</t>
  </si>
  <si>
    <t>0,05 g x 30 tabl.</t>
  </si>
  <si>
    <t>Diclofenacum natricum tabletki o przedłużonym uwalnianiu 100 mg</t>
  </si>
  <si>
    <t>1 op.= 20 tabl.</t>
  </si>
  <si>
    <t>Digoxinum rozt.do wstrz. 0,25 mg/ml</t>
  </si>
  <si>
    <t>0,25 mg/ml x 5 amp.a 2ml</t>
  </si>
  <si>
    <t>Digoxinum tabl. 0,25 mg</t>
  </si>
  <si>
    <t>0,25 mg x 30 tabl.</t>
  </si>
  <si>
    <t>Dopamini hydrochloridum rozt.do wl.doż. 0,04 g/1ml</t>
  </si>
  <si>
    <t>0,04 g/1ml x 10 amp.a 5ml</t>
  </si>
  <si>
    <t>Doxazosinum tabl. 4 mg</t>
  </si>
  <si>
    <t xml:space="preserve">4 mg x 30 tabl. </t>
  </si>
  <si>
    <t>Drotaverine hydrochloride 40 mg</t>
  </si>
  <si>
    <t>40 mg a 40 tabl.</t>
  </si>
  <si>
    <t>Enalaprili maleas tabletki, 10 mg</t>
  </si>
  <si>
    <t>Enalaprili maleas tabletki, 5 mg</t>
  </si>
  <si>
    <t>Fluticasone propionate, Salmeterol proszek do inh. 500 µg/dawkę+50 µg/dawkę  60 dawek</t>
  </si>
  <si>
    <t>500ug + 50ug x 60 dawek</t>
  </si>
  <si>
    <t>Formoterol  proszek do inh. w kaps. twardej 12 µg/dawkę 60 szt.</t>
  </si>
  <si>
    <t>12ug/ dawkę x 60 kaps.</t>
  </si>
  <si>
    <t>Furosemide 0,02g/2ml a 50 amp.</t>
  </si>
  <si>
    <t>0,02g/2ml a 50 amp.</t>
  </si>
  <si>
    <t>Furosemide 40 mg</t>
  </si>
  <si>
    <t>40 mg a 30 tal</t>
  </si>
  <si>
    <t>Glimepiridum tabl. 1 mg</t>
  </si>
  <si>
    <t>1 mg x 30 tabl</t>
  </si>
  <si>
    <t>Glimepiridum tabl. 2 mg</t>
  </si>
  <si>
    <t>Glimepiridum tabl. 3 mg</t>
  </si>
  <si>
    <t>Haloperidolum krop.doustne 2 mg/1ml</t>
  </si>
  <si>
    <t>2 mg/1ml x 10 ml</t>
  </si>
  <si>
    <t xml:space="preserve">Heparinum  rozt.dowl.doż. 5000j.m./ml </t>
  </si>
  <si>
    <t>25 000j.m./5ml a 10 fiol.</t>
  </si>
  <si>
    <t>Hydrochlorothiazidum tabl. 0,025 g</t>
  </si>
  <si>
    <t>0,025 g x 30 tabl.</t>
  </si>
  <si>
    <t>Hydrochlorothiazidum tabletki, 12,5 mg</t>
  </si>
  <si>
    <t>Hydroxizini hydrochloridum tabletki, 10 mg</t>
  </si>
  <si>
    <t>Hydroxyzini hydrochloridum tabletki powlekane 0,025 g</t>
  </si>
  <si>
    <t>Indapamidum tabletki o przedłużonym uwalnianiu 1,5 mg</t>
  </si>
  <si>
    <t>Ipratropii bromidum płyn do inh. z nebulizatora  250 µg/ml  but. 20 ml</t>
  </si>
  <si>
    <t>250ug/ml x 1 but. 20ml</t>
  </si>
  <si>
    <t>Lidocainum inj. 0,02 g/1ml</t>
  </si>
  <si>
    <t>0,02 g/1ml x 10 amp.a 2ml</t>
  </si>
  <si>
    <t>0,02 g/1ml x 5 fiol. A 20ml</t>
  </si>
  <si>
    <t>Loperamidum tabl. 2 mg</t>
  </si>
  <si>
    <t>2 mg x 30 tabl.</t>
  </si>
  <si>
    <t>Magnesii sulfas roztwór do wstrzykiwań, 200 mg/ml</t>
  </si>
  <si>
    <t>200 mg/ml x 10 amp.</t>
  </si>
  <si>
    <t>Metamizolum natricum 1g/2ml a 2ml</t>
  </si>
  <si>
    <t>1g/2ml 5 amp a 2 ml</t>
  </si>
  <si>
    <t>Metamizolum natricum 500 mg</t>
  </si>
  <si>
    <t>0,5 g a 12 tabl</t>
  </si>
  <si>
    <t>Metamizolum natricum inj. 2,5 g/5ml</t>
  </si>
  <si>
    <t>2,5 g/5ml x 5 amp.a 5ml</t>
  </si>
  <si>
    <t>Metformini hydrochloridum tabletki powlekane 0,5 g</t>
  </si>
  <si>
    <t xml:space="preserve">0,5 g x 90 tabl. </t>
  </si>
  <si>
    <t>Metformini hydrochloridum tabletki, 1000 mg</t>
  </si>
  <si>
    <t>1 op.= 90 tabl.</t>
  </si>
  <si>
    <t>Metformini hydrochloridum tabletki, 850 mg</t>
  </si>
  <si>
    <t>Metoclopramidum inj. 0,01g/2ml 5 amp.</t>
  </si>
  <si>
    <t>0,01g/2ml a 5 amp.</t>
  </si>
  <si>
    <t>Metoclopramidum tabl. 0,01 g</t>
  </si>
  <si>
    <t>0,01 g x 50 tabl.</t>
  </si>
  <si>
    <t>Metoprolol roztwór do wstrzykiwań dozylnych 5 mg/5 ml</t>
  </si>
  <si>
    <t>1 op.= 5 amp</t>
  </si>
  <si>
    <t>Metoprololi succinas tabletki o przedłużonym uwalnianiu 47,5 mg</t>
  </si>
  <si>
    <t>47,5 mg a 28 szt</t>
  </si>
  <si>
    <t>Metoprololi tartras tabletki powlekane 0,05 g</t>
  </si>
  <si>
    <t>Montelukastum tabl.</t>
  </si>
  <si>
    <t>10 mg a 28 tabl</t>
  </si>
  <si>
    <t>Naloxonum hydrochloricum roztwór do wstrzyknięć 0,4 mg/1ml</t>
  </si>
  <si>
    <t>1 op=10 amp.</t>
  </si>
  <si>
    <t>Natrium bicarbonicum roztwór do wstrzykiwań, 84 mg/ml</t>
  </si>
  <si>
    <t>1 op.= 10 amp 20 ml</t>
  </si>
  <si>
    <t>Nebivololum tabl. 5 mg</t>
  </si>
  <si>
    <t>5 mg x 28 tabl.</t>
  </si>
  <si>
    <t>Noradrenalinum roztwór do infuzji 1mg/ml</t>
  </si>
  <si>
    <t xml:space="preserve">1 op=10 amp </t>
  </si>
  <si>
    <t>Ofloxacinum krople do oczu, roztwór 3 mg/ml</t>
  </si>
  <si>
    <t>3 mg/ml x 1 but.a 5ml</t>
  </si>
  <si>
    <t>Omeprazolum kaps.dojel.twarde 0,02 g</t>
  </si>
  <si>
    <t xml:space="preserve">0,02 g x 28 kaps. </t>
  </si>
  <si>
    <t>Pantoprazolum proszek do sporządzania roztwo 0,04 g</t>
  </si>
  <si>
    <t>0,04 g x 1 fiol.</t>
  </si>
  <si>
    <t>Pantoprazolum tabletki dojelitowe, 40 mg</t>
  </si>
  <si>
    <t>1 op.= 28 tabl.</t>
  </si>
  <si>
    <t>Pantoprazolum, tabletki dojelitowe, 20 mg</t>
  </si>
  <si>
    <t>Papaverini hydrochloridum inj. 0,04 g/2ml</t>
  </si>
  <si>
    <t>0,04 g/2ml x 10 amp.a 2ml</t>
  </si>
  <si>
    <t>Pentoxifylline 400 mg tabletki o przedł. uwaln.</t>
  </si>
  <si>
    <t>0,4 g 60 tabl</t>
  </si>
  <si>
    <t>Phytomenadione 10 mg</t>
  </si>
  <si>
    <t>0,01 g a 30 tabl</t>
  </si>
  <si>
    <t>Phytomenadionum rozt.do wstrz. 0,01 g/1ml</t>
  </si>
  <si>
    <t>0,01 g/1ml x 10 amp.a 1ml</t>
  </si>
  <si>
    <t>Piracetamum tabl.powl. 1,2 g</t>
  </si>
  <si>
    <t>1,2 g x 60 tabl.</t>
  </si>
  <si>
    <t xml:space="preserve">Potassium chloride 150mg/ml </t>
  </si>
  <si>
    <t>150 mg/ml 50 amp. A 10 ml</t>
  </si>
  <si>
    <t>Propafenoni hydrochloridum tabl.powl. 0,15 g</t>
  </si>
  <si>
    <t>0,15 g x 20 tabl.</t>
  </si>
  <si>
    <t xml:space="preserve">Proszek do sporz. zaw. Doustnej 1 amp. zawiera co najmniej 2 mld CFU pałeczek Lactobacillus rhamnosus </t>
  </si>
  <si>
    <t>1 op. = 50 amp</t>
  </si>
  <si>
    <t>Ramiprilum tabletki 5 mg</t>
  </si>
  <si>
    <t xml:space="preserve">5 mg x 30 tabl. </t>
  </si>
  <si>
    <t>Ramiprilum, tabletki, 10 mg</t>
  </si>
  <si>
    <t xml:space="preserve">Ramiprilum, tabletki, 2,5 mg </t>
  </si>
  <si>
    <t>1 op. = 28 tabl.</t>
  </si>
  <si>
    <t>Ranitidine 150 mg</t>
  </si>
  <si>
    <t>0,150g a 60 tabl.</t>
  </si>
  <si>
    <t>Ranitidinum rozt.do infuzji 0,5 mg/1ml</t>
  </si>
  <si>
    <t>0,5 mg/1ml x 100 ml</t>
  </si>
  <si>
    <t>Simvastatinum tabletki powlekane 0,02 g</t>
  </si>
  <si>
    <t xml:space="preserve">0,02 g x 28 tabl. </t>
  </si>
  <si>
    <t>Sulfacetamidum natricum krop.do oczu 0,1 g/1ml</t>
  </si>
  <si>
    <t>0,1 g/1ml x 12 minimsow 0,5ml</t>
  </si>
  <si>
    <t>Torasemid tabletki 10 mg</t>
  </si>
  <si>
    <t>1op. = 30 tabl.</t>
  </si>
  <si>
    <t>Torasemid tabletki 5mg</t>
  </si>
  <si>
    <t>Tramadol hydrochloride 0,05g/ml a 1ml</t>
  </si>
  <si>
    <t>0,05 g/ml 5 amp. a 1ml</t>
  </si>
  <si>
    <t>Tramadol hydrochloride 0,1g/2ml a 2ml</t>
  </si>
  <si>
    <t>100mg/2ml 5 amp. a 2ml</t>
  </si>
  <si>
    <t>Tramadol hydrochloride 50 mg</t>
  </si>
  <si>
    <t>0,05g a 20 kaps.</t>
  </si>
  <si>
    <t>Tramadoli hydrochloridum + Paracetamolum tabletki powlekane 37,5 mg + 325 mg</t>
  </si>
  <si>
    <t>37,5 mg + 325 mg x 60 tabl</t>
  </si>
  <si>
    <t>Tramadoli hydrochloridum + Paracetamolum tabletki powlekane 75 mg + 650 mg</t>
  </si>
  <si>
    <t>75 mg + 650 mg / 1 op = 60 tabl.</t>
  </si>
  <si>
    <t>Tramadolum tabl.o przedł.uwaln. 0,1 g</t>
  </si>
  <si>
    <t>0,1 g x 30 tabl.</t>
  </si>
  <si>
    <t>Tranexamic acid 0,5g/5ml</t>
  </si>
  <si>
    <t>0,5g/5ml 5amp.a 5m</t>
  </si>
  <si>
    <t>Tropicamidum krop.do oczu 0,01 g/1ml</t>
  </si>
  <si>
    <t xml:space="preserve">0,01 g/1ml x 10 ml </t>
  </si>
  <si>
    <t>Valsartanum 160 mg</t>
  </si>
  <si>
    <t>160 mg a 28 szt</t>
  </si>
  <si>
    <t>Valsartanum 80 mg</t>
  </si>
  <si>
    <t>80 mg a 28 tabl</t>
  </si>
  <si>
    <t>Valsartanum, hydrochlorothiazydum</t>
  </si>
  <si>
    <t>80mg + 12,5mg a 28 szt</t>
  </si>
  <si>
    <t>160mg + 12,5mg a 28 szt</t>
  </si>
  <si>
    <t>160mg + 25mg a 28 szt</t>
  </si>
  <si>
    <t>Verapamilum tabl.powl. 0,04 g</t>
  </si>
  <si>
    <t xml:space="preserve">0,04 g x 20 tabl. </t>
  </si>
  <si>
    <t>Verapamilum tabl.powl. 0,08 g</t>
  </si>
  <si>
    <t>0,08 g x 20 tabl.</t>
  </si>
  <si>
    <t>Verapamilum tabl.powl. 0,12 g</t>
  </si>
  <si>
    <t>0,12 g x 20 tabl.</t>
  </si>
  <si>
    <t>Vitamin B group (OTC)</t>
  </si>
  <si>
    <t>50 draż.</t>
  </si>
  <si>
    <t>Razem  wartość Część nr 18</t>
  </si>
  <si>
    <t>Zamawiający wymaga produktów leczniczych a nie suplementów diety</t>
  </si>
  <si>
    <t>podpis osoby upoważninej</t>
  </si>
  <si>
    <t>podatek %</t>
  </si>
  <si>
    <t>ilość opakowan na 14 miesięcy</t>
  </si>
  <si>
    <t>podatek%</t>
  </si>
  <si>
    <t>Przetarg nieograniczony</t>
  </si>
  <si>
    <t>Na dostawy leków dla szpitala w Pilchowicach</t>
  </si>
  <si>
    <t>ARKUSZ KALKULACYJNO CENOWY</t>
  </si>
  <si>
    <t xml:space="preserve">Wykonawca: </t>
  </si>
  <si>
    <t>Część nr  8 - Dostawy leków onkologicznych cz. 3 - Vinorelbina</t>
  </si>
  <si>
    <t>Cześć nr  10 - Dostawy leków onkologicznych cz. 5 - Epoetyna beta</t>
  </si>
  <si>
    <t>Część nr 19 - Dostawy leków różnych cz. 5</t>
  </si>
  <si>
    <t>Część nr 18 - Dostawy leków różnych cz. 4</t>
  </si>
  <si>
    <t>Część nr 17 - Dostawy leków różnych  cz. 3</t>
  </si>
  <si>
    <t xml:space="preserve"> 16.1</t>
  </si>
  <si>
    <t xml:space="preserve"> 16.2</t>
  </si>
  <si>
    <t xml:space="preserve"> 16.3</t>
  </si>
  <si>
    <t xml:space="preserve"> 16.4</t>
  </si>
  <si>
    <t xml:space="preserve"> 16.5</t>
  </si>
  <si>
    <t xml:space="preserve"> 16.6</t>
  </si>
  <si>
    <t xml:space="preserve"> 16.7</t>
  </si>
  <si>
    <t xml:space="preserve"> 16.8</t>
  </si>
  <si>
    <t xml:space="preserve"> 16.9</t>
  </si>
  <si>
    <t xml:space="preserve"> 16.10</t>
  </si>
  <si>
    <t>Część nr 16 - Dostawy leków różnych cz. 2</t>
  </si>
  <si>
    <t>Część nr 15 - Dostawy leków różnych cz. 1</t>
  </si>
  <si>
    <t>Część nr  12 - Dostawy leków onkologicznych cz. 7 - NOWOLUMAB</t>
  </si>
  <si>
    <t>11.2</t>
  </si>
  <si>
    <t>11.3</t>
  </si>
  <si>
    <t>Część 13 - Dostawy leku Nadroparin calcium</t>
  </si>
  <si>
    <t>13.1</t>
  </si>
  <si>
    <t xml:space="preserve">Cześć nr  14 - Dostawy płynów 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</si>
  <si>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</si>
  <si>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</si>
  <si>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</si>
  <si>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</si>
  <si>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</si>
  <si>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</si>
  <si>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</si>
  <si>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</si>
  <si>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</si>
  <si>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</si>
  <si>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</si>
  <si>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</si>
  <si>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</si>
  <si>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</si>
  <si>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</si>
  <si>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</si>
  <si>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</si>
  <si>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</si>
  <si>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</si>
  <si>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</si>
  <si>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</si>
  <si>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</si>
  <si>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</si>
  <si>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</si>
  <si>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</si>
  <si>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</si>
  <si>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</si>
  <si>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</si>
  <si>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</si>
  <si>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</si>
  <si>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</si>
  <si>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</si>
  <si>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</si>
  <si>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</si>
  <si>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</si>
  <si>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</si>
  <si>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</si>
  <si>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</si>
  <si>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</si>
  <si>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</si>
  <si>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</si>
  <si>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</si>
  <si>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</si>
  <si>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</si>
  <si>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</si>
  <si>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</si>
  <si>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</si>
  <si>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</si>
  <si>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</si>
  <si>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</si>
  <si>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</si>
  <si>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</si>
  <si>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</si>
  <si>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</si>
  <si>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</si>
  <si>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</si>
  <si>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</si>
  <si>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</si>
  <si>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</si>
  <si>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</si>
  <si>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</si>
  <si>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</si>
  <si>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</si>
  <si>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</si>
  <si>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</si>
  <si>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</si>
  <si>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</si>
  <si>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</si>
  <si>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</si>
  <si>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</si>
  <si>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</si>
  <si>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</si>
  <si>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</si>
  <si>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</si>
  <si>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</si>
  <si>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</si>
  <si>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</si>
  <si>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</si>
  <si>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</si>
  <si>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</si>
  <si>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17.2</t>
  </si>
  <si>
    <t>17.4</t>
  </si>
  <si>
    <t>17.10</t>
  </si>
  <si>
    <t>17.11</t>
  </si>
  <si>
    <t>17.24</t>
  </si>
  <si>
    <t>17.27</t>
  </si>
  <si>
    <t>17.28</t>
  </si>
  <si>
    <t>18.1</t>
  </si>
  <si>
    <t>18.3</t>
  </si>
  <si>
    <t>18.8</t>
  </si>
  <si>
    <t>18.9</t>
  </si>
  <si>
    <t>18.10</t>
  </si>
  <si>
    <t>18.11</t>
  </si>
  <si>
    <t>18.12</t>
  </si>
  <si>
    <t>18.13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</si>
  <si>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</si>
  <si>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</si>
  <si>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</si>
  <si>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</si>
  <si>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</si>
  <si>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</si>
  <si>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</si>
  <si>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</si>
  <si>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</si>
  <si>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</si>
  <si>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</si>
  <si>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</si>
  <si>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</si>
  <si>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</si>
  <si>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</si>
  <si>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</si>
  <si>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</si>
  <si>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</si>
  <si>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</si>
  <si>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</si>
  <si>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</si>
  <si>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</si>
  <si>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</si>
  <si>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</si>
  <si>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</si>
  <si>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</si>
  <si>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</si>
  <si>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</si>
  <si>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</si>
  <si>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</si>
  <si>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</si>
  <si>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</si>
  <si>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</si>
  <si>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</si>
  <si>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</si>
  <si>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</si>
  <si>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</si>
  <si>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</si>
  <si>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</si>
  <si>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</si>
  <si>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</si>
  <si>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</si>
  <si>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</si>
  <si>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</si>
  <si>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</si>
  <si>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</si>
  <si>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</si>
  <si>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</si>
  <si>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</si>
  <si>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</si>
  <si>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</si>
  <si>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</si>
  <si>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</si>
  <si>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</si>
  <si>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</si>
  <si>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</si>
  <si>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</si>
  <si>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</si>
  <si>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</si>
  <si>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</si>
  <si>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</si>
  <si>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</si>
  <si>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</si>
  <si>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</si>
  <si>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</si>
  <si>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</si>
  <si>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</si>
  <si>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19.68</t>
  </si>
  <si>
    <t>19.69</t>
  </si>
  <si>
    <t>19.70</t>
  </si>
  <si>
    <t>19.71</t>
  </si>
  <si>
    <t>19.72</t>
  </si>
  <si>
    <t>19.73</t>
  </si>
  <si>
    <t>19.74</t>
  </si>
  <si>
    <t>19.75</t>
  </si>
  <si>
    <t>19.76</t>
  </si>
  <si>
    <t>19.77</t>
  </si>
  <si>
    <t>19.78</t>
  </si>
  <si>
    <t>19.79</t>
  </si>
  <si>
    <t>19.80</t>
  </si>
  <si>
    <t>19.81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</si>
  <si>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</si>
  <si>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</si>
  <si>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</si>
  <si>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</si>
  <si>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</si>
  <si>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</si>
  <si>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</si>
  <si>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</si>
  <si>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19.90</t>
  </si>
  <si>
    <t>19.91</t>
  </si>
  <si>
    <t>19.92</t>
  </si>
  <si>
    <t>19.93</t>
  </si>
  <si>
    <t>19.94</t>
  </si>
  <si>
    <t>19.95</t>
  </si>
  <si>
    <t>19.96</t>
  </si>
  <si>
    <t>19.97</t>
  </si>
  <si>
    <t>19.98</t>
  </si>
  <si>
    <t>19.99</t>
  </si>
  <si>
    <t>19.100</t>
  </si>
  <si>
    <t>19.101</t>
  </si>
  <si>
    <t>10 mg/ml a 4 ml (40mg)</t>
  </si>
  <si>
    <t>10 mg/ml a 10 ml (100mg)</t>
  </si>
  <si>
    <t>NIWOLUMAB koncentrat do sporządzania roztworu do infuzji 10mg/ml a 4 ml</t>
  </si>
  <si>
    <t>NIWOLUMAB koncentrat do sporządzania roztworu do infuzji 10mg/ml a 10 ml</t>
  </si>
  <si>
    <t>producent</t>
  </si>
  <si>
    <t>Zamawiający wymaga aby produkty lecznicze 7.2 – 7.5 były od tego samego producenta</t>
  </si>
  <si>
    <t>Zamawiający wymaga aby produkty lecznicze 7.6, 7.7 były od tego samego producenta</t>
  </si>
  <si>
    <t>Zamawiający wymaga aby produkty lecznicze 7.8, 7.9 były od tego samego producenta</t>
  </si>
  <si>
    <t>Zamawiający wymaga aby produkty lecznicze 7.10 – 7.12 były od tego samego producenta</t>
  </si>
  <si>
    <t>Zamawiający wymaga aby produkty lecznicze 7.13, 7.14 były od tego samego producenta</t>
  </si>
  <si>
    <t>Zamawiający wymaga aby produkty lecznicze 7.17, 7.18 były od tego samego producenta</t>
  </si>
  <si>
    <t>Zamawiający wymaga aby produkty lecznicze 7.21, 7.22 były od tego samego producenta</t>
  </si>
  <si>
    <t>Część nr  11 - Dostawy leków onkolocicznych cz. 6 - czynniki wzrostu</t>
  </si>
  <si>
    <t>Razem  wartość Część nr 19</t>
  </si>
  <si>
    <t>15.53 – dietetyczny środek spożywczy do specjalnego przeznaczenia medycznego</t>
  </si>
  <si>
    <t>Razem  wartość Część nr 14</t>
  </si>
  <si>
    <t>17. 24</t>
  </si>
  <si>
    <t>Razem  wartość Część nr 11</t>
  </si>
  <si>
    <t>Część nr  9 - Dostawy leków onkologicznych cz. 4 - Darbepoetin</t>
  </si>
  <si>
    <t xml:space="preserve">Zamawiający w pozycji 16.3 wymaga produktu leczniczego, który może być mieszany z 0,9% roztworem chlorku sodu oraz z roztworami terbutaliny, salbutamolu, fenoterolu, acetylocysteiny, </t>
  </si>
  <si>
    <r>
      <t>1. dla pozycji od 14.1 - 14.7, 14.8 – 14.11,  14.15 i 14.19</t>
    </r>
    <r>
      <rPr>
        <sz val="9"/>
        <color indexed="8"/>
        <rFont val="Times New Roman"/>
        <family val="1"/>
      </rPr>
      <t xml:space="preserve">  muszą być zachowane dwa niezależne  równe porty o płaskiej powierzchni nie wymagające dezynfekcji, oraz musi być zachowana dodatkowa objętość, umożliwiająca bez usuwania powietrza ,na dostrzyknięcie:
-do flakonów o pojemności 500 ml do 90 ml,
-do flakonów o pojemności 250 ml do 60 ml,
-do flakonów o pojemności 100ml do 40 ml,</t>
    </r>
  </si>
  <si>
    <r>
      <t>2. przeźroczysty nawilżacz rezerwuarowy poz.14.16 i 14.17</t>
    </r>
    <r>
      <rPr>
        <sz val="9"/>
        <color indexed="8"/>
        <rFont val="Times New Roman"/>
        <family val="1"/>
      </rPr>
      <t xml:space="preserve"> napełniony woda sterylną z tworzywa sztucznego o poj. 340 ml i 650 ml  do terapii tlenowej. Pojemnik ten powinien posiadać adapter pasujący do pojemników o większej pojemności.</t>
    </r>
  </si>
  <si>
    <t>Razem  wartość Część nr 17</t>
  </si>
  <si>
    <t>7.21</t>
  </si>
  <si>
    <t>7.22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</si>
</sst>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$-409]#,##0.00;[Red]\-[$$-409]#,##0.00"/>
    <numFmt numFmtId="166" formatCode="#,##0;\-#,##0"/>
    <numFmt numFmtId="167" formatCode="#,##0;[Red]\-#,##0"/>
    <numFmt numFmtId="168" formatCode="_-* #,##0.00&quot; zł&quot;_-;\-* #,##0.00&quot; zł&quot;_-;_-* \-??&quot; zł&quot;_-;_-@_-"/>
    <numFmt numFmtId="169" formatCode="###,000"/>
    <numFmt numFmtId="170" formatCode="_-* #,##0.00\ [$zł-415]_-;\-* #,##0.00\ [$zł-415]_-;_-* \-??\ [$zł-415]_-;_-@_-"/>
    <numFmt numFmtId="171" formatCode="d/mm/yyyy"/>
    <numFmt numFmtId="172" formatCode="#,##0.00_ ;\-#,##0.00\ "/>
    <numFmt numFmtId="173" formatCode="#,000"/>
    <numFmt numFmtId="174" formatCode="0.0"/>
  </numFmts>
  <fonts count="102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22"/>
      <name val="Arial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b/>
      <i/>
      <sz val="16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sz val="16"/>
      <color indexed="9"/>
      <name val="Arial"/>
      <family val="2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2"/>
      <name val="RotisSansSerif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sz val="11"/>
      <color indexed="20"/>
      <name val="Czcionka tekstu podstawowego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u val="single"/>
      <sz val="11"/>
      <color indexed="12"/>
      <name val="Czcionka tekstu podstawowego"/>
      <family val="0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28"/>
      <color indexed="8"/>
      <name val="Arial"/>
      <family val="2"/>
    </font>
    <font>
      <sz val="8"/>
      <color indexed="8"/>
      <name val="Arial CE"/>
      <family val="0"/>
    </font>
    <font>
      <sz val="11"/>
      <color indexed="58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13" fillId="3" borderId="0">
      <alignment/>
      <protection/>
    </xf>
    <xf numFmtId="0" fontId="85" fillId="4" borderId="0" applyNumberFormat="0" applyBorder="0" applyAlignment="0" applyProtection="0"/>
    <xf numFmtId="0" fontId="13" fillId="5" borderId="0">
      <alignment/>
      <protection/>
    </xf>
    <xf numFmtId="0" fontId="85" fillId="6" borderId="0" applyNumberFormat="0" applyBorder="0" applyAlignment="0" applyProtection="0"/>
    <xf numFmtId="0" fontId="13" fillId="7" borderId="0">
      <alignment/>
      <protection/>
    </xf>
    <xf numFmtId="0" fontId="85" fillId="8" borderId="0" applyNumberFormat="0" applyBorder="0" applyAlignment="0" applyProtection="0"/>
    <xf numFmtId="0" fontId="13" fillId="9" borderId="0">
      <alignment/>
      <protection/>
    </xf>
    <xf numFmtId="0" fontId="85" fillId="10" borderId="0" applyNumberFormat="0" applyBorder="0" applyAlignment="0" applyProtection="0"/>
    <xf numFmtId="0" fontId="13" fillId="11" borderId="0">
      <alignment/>
      <protection/>
    </xf>
    <xf numFmtId="0" fontId="85" fillId="12" borderId="0" applyNumberFormat="0" applyBorder="0" applyAlignment="0" applyProtection="0"/>
    <xf numFmtId="0" fontId="13" fillId="13" borderId="0">
      <alignment/>
      <protection/>
    </xf>
    <xf numFmtId="0" fontId="85" fillId="14" borderId="0" applyNumberFormat="0" applyBorder="0" applyAlignment="0" applyProtection="0"/>
    <xf numFmtId="0" fontId="13" fillId="15" borderId="0">
      <alignment/>
      <protection/>
    </xf>
    <xf numFmtId="0" fontId="85" fillId="16" borderId="0" applyNumberFormat="0" applyBorder="0" applyAlignment="0" applyProtection="0"/>
    <xf numFmtId="0" fontId="13" fillId="17" borderId="0">
      <alignment/>
      <protection/>
    </xf>
    <xf numFmtId="0" fontId="85" fillId="18" borderId="0" applyNumberFormat="0" applyBorder="0" applyAlignment="0" applyProtection="0"/>
    <xf numFmtId="0" fontId="13" fillId="19" borderId="0">
      <alignment/>
      <protection/>
    </xf>
    <xf numFmtId="0" fontId="85" fillId="20" borderId="0" applyNumberFormat="0" applyBorder="0" applyAlignment="0" applyProtection="0"/>
    <xf numFmtId="0" fontId="13" fillId="9" borderId="0">
      <alignment/>
      <protection/>
    </xf>
    <xf numFmtId="0" fontId="85" fillId="21" borderId="0" applyNumberFormat="0" applyBorder="0" applyAlignment="0" applyProtection="0"/>
    <xf numFmtId="0" fontId="13" fillId="15" borderId="0">
      <alignment/>
      <protection/>
    </xf>
    <xf numFmtId="0" fontId="85" fillId="22" borderId="0" applyNumberFormat="0" applyBorder="0" applyAlignment="0" applyProtection="0"/>
    <xf numFmtId="0" fontId="13" fillId="23" borderId="0">
      <alignment/>
      <protection/>
    </xf>
    <xf numFmtId="0" fontId="86" fillId="24" borderId="0" applyNumberFormat="0" applyBorder="0" applyAlignment="0" applyProtection="0"/>
    <xf numFmtId="0" fontId="14" fillId="25" borderId="0">
      <alignment/>
      <protection/>
    </xf>
    <xf numFmtId="0" fontId="86" fillId="26" borderId="0" applyNumberFormat="0" applyBorder="0" applyAlignment="0" applyProtection="0"/>
    <xf numFmtId="0" fontId="14" fillId="17" borderId="0">
      <alignment/>
      <protection/>
    </xf>
    <xf numFmtId="0" fontId="86" fillId="27" borderId="0" applyNumberFormat="0" applyBorder="0" applyAlignment="0" applyProtection="0"/>
    <xf numFmtId="0" fontId="14" fillId="19" borderId="0">
      <alignment/>
      <protection/>
    </xf>
    <xf numFmtId="0" fontId="86" fillId="28" borderId="0" applyNumberFormat="0" applyBorder="0" applyAlignment="0" applyProtection="0"/>
    <xf numFmtId="0" fontId="14" fillId="29" borderId="0">
      <alignment/>
      <protection/>
    </xf>
    <xf numFmtId="0" fontId="86" fillId="30" borderId="0" applyNumberFormat="0" applyBorder="0" applyAlignment="0" applyProtection="0"/>
    <xf numFmtId="0" fontId="14" fillId="31" borderId="0">
      <alignment/>
      <protection/>
    </xf>
    <xf numFmtId="0" fontId="86" fillId="32" borderId="0" applyNumberFormat="0" applyBorder="0" applyAlignment="0" applyProtection="0"/>
    <xf numFmtId="0" fontId="14" fillId="33" borderId="0">
      <alignment/>
      <protection/>
    </xf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36" borderId="0" applyNumberFormat="0" applyBorder="0" applyAlignment="0" applyProtection="0"/>
    <xf numFmtId="0" fontId="86" fillId="37" borderId="0" applyNumberFormat="0" applyBorder="0" applyAlignment="0" applyProtection="0"/>
    <xf numFmtId="0" fontId="14" fillId="38" borderId="0">
      <alignment/>
      <protection/>
    </xf>
    <xf numFmtId="0" fontId="86" fillId="39" borderId="0" applyNumberFormat="0" applyBorder="0" applyAlignment="0" applyProtection="0"/>
    <xf numFmtId="0" fontId="14" fillId="40" borderId="0">
      <alignment/>
      <protection/>
    </xf>
    <xf numFmtId="0" fontId="86" fillId="41" borderId="0" applyNumberFormat="0" applyBorder="0" applyAlignment="0" applyProtection="0"/>
    <xf numFmtId="0" fontId="14" fillId="42" borderId="0">
      <alignment/>
      <protection/>
    </xf>
    <xf numFmtId="0" fontId="86" fillId="43" borderId="0" applyNumberFormat="0" applyBorder="0" applyAlignment="0" applyProtection="0"/>
    <xf numFmtId="0" fontId="14" fillId="29" borderId="0">
      <alignment/>
      <protection/>
    </xf>
    <xf numFmtId="0" fontId="86" fillId="44" borderId="0" applyNumberFormat="0" applyBorder="0" applyAlignment="0" applyProtection="0"/>
    <xf numFmtId="0" fontId="14" fillId="31" borderId="0">
      <alignment/>
      <protection/>
    </xf>
    <xf numFmtId="0" fontId="86" fillId="45" borderId="0" applyNumberFormat="0" applyBorder="0" applyAlignment="0" applyProtection="0"/>
    <xf numFmtId="0" fontId="14" fillId="46" borderId="0">
      <alignment/>
      <protection/>
    </xf>
    <xf numFmtId="0" fontId="15" fillId="47" borderId="0" applyNumberFormat="0" applyBorder="0" applyAlignment="0" applyProtection="0"/>
    <xf numFmtId="0" fontId="9" fillId="48" borderId="0" applyNumberFormat="0" applyBorder="0" applyAlignment="0" applyProtection="0"/>
    <xf numFmtId="0" fontId="0" fillId="49" borderId="0" applyNumberFormat="0" applyBorder="0" applyProtection="0">
      <alignment horizontal="right" wrapText="1"/>
    </xf>
    <xf numFmtId="0" fontId="0" fillId="49" borderId="1" applyNumberFormat="0" applyProtection="0">
      <alignment horizontal="right" wrapText="1"/>
    </xf>
    <xf numFmtId="0" fontId="0" fillId="49" borderId="1" applyNumberFormat="0" applyProtection="0">
      <alignment horizontal="right" wrapText="1"/>
    </xf>
    <xf numFmtId="0" fontId="0" fillId="49" borderId="2" applyNumberFormat="0" applyProtection="0">
      <alignment horizontal="right" wrapText="1"/>
    </xf>
    <xf numFmtId="0" fontId="0" fillId="49" borderId="0" applyNumberFormat="0" applyBorder="0" applyProtection="0">
      <alignment horizontal="right" wrapText="1"/>
    </xf>
    <xf numFmtId="0" fontId="0" fillId="49" borderId="3" applyNumberFormat="0" applyProtection="0">
      <alignment horizontal="right" wrapText="1"/>
    </xf>
    <xf numFmtId="0" fontId="0" fillId="49" borderId="0" applyNumberFormat="0" applyBorder="0" applyProtection="0">
      <alignment horizontal="right" wrapText="1"/>
    </xf>
    <xf numFmtId="0" fontId="0" fillId="49" borderId="0" applyNumberFormat="0" applyBorder="0" applyProtection="0">
      <alignment horizontal="right" wrapText="1"/>
    </xf>
    <xf numFmtId="0" fontId="0" fillId="49" borderId="3" applyNumberFormat="0" applyProtection="0">
      <alignment horizontal="right" wrapText="1"/>
    </xf>
    <xf numFmtId="0" fontId="0" fillId="49" borderId="0" applyNumberFormat="0" applyBorder="0" applyProtection="0">
      <alignment horizontal="right" wrapText="1"/>
    </xf>
    <xf numFmtId="0" fontId="87" fillId="50" borderId="4" applyNumberFormat="0" applyAlignment="0" applyProtection="0"/>
    <xf numFmtId="0" fontId="16" fillId="13" borderId="5">
      <alignment/>
      <protection/>
    </xf>
    <xf numFmtId="0" fontId="88" fillId="51" borderId="6" applyNumberFormat="0" applyAlignment="0" applyProtection="0"/>
    <xf numFmtId="0" fontId="17" fillId="52" borderId="7">
      <alignment/>
      <protection/>
    </xf>
    <xf numFmtId="0" fontId="89" fillId="53" borderId="0" applyNumberFormat="0" applyBorder="0" applyAlignment="0" applyProtection="0"/>
    <xf numFmtId="0" fontId="18" fillId="7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0" fillId="5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58" fillId="0" borderId="0">
      <alignment/>
      <protection/>
    </xf>
    <xf numFmtId="0" fontId="20" fillId="0" borderId="0" applyNumberFormat="0" applyFill="0" applyBorder="0" applyAlignment="0" applyProtection="0"/>
    <xf numFmtId="165" fontId="0" fillId="0" borderId="8">
      <alignment/>
      <protection locked="0"/>
    </xf>
    <xf numFmtId="0" fontId="90" fillId="0" borderId="9" applyNumberFormat="0" applyFill="0" applyAlignment="0" applyProtection="0"/>
    <xf numFmtId="0" fontId="21" fillId="0" borderId="10">
      <alignment/>
      <protection/>
    </xf>
    <xf numFmtId="0" fontId="91" fillId="55" borderId="11" applyNumberFormat="0" applyAlignment="0" applyProtection="0"/>
    <xf numFmtId="0" fontId="22" fillId="56" borderId="12">
      <alignment/>
      <protection/>
    </xf>
    <xf numFmtId="0" fontId="23" fillId="57" borderId="2" applyNumberFormat="0" applyProtection="0">
      <alignment horizontal="center"/>
    </xf>
    <xf numFmtId="0" fontId="92" fillId="0" borderId="13" applyNumberFormat="0" applyFill="0" applyAlignment="0" applyProtection="0"/>
    <xf numFmtId="0" fontId="24" fillId="0" borderId="14">
      <alignment/>
      <protection/>
    </xf>
    <xf numFmtId="0" fontId="93" fillId="0" borderId="15" applyNumberFormat="0" applyFill="0" applyAlignment="0" applyProtection="0"/>
    <xf numFmtId="0" fontId="25" fillId="0" borderId="16">
      <alignment/>
      <protection/>
    </xf>
    <xf numFmtId="0" fontId="94" fillId="0" borderId="17" applyNumberFormat="0" applyFill="0" applyAlignment="0" applyProtection="0"/>
    <xf numFmtId="0" fontId="26" fillId="0" borderId="18">
      <alignment/>
      <protection/>
    </xf>
    <xf numFmtId="0" fontId="94" fillId="0" borderId="0" applyNumberFormat="0" applyFill="0" applyBorder="0" applyAlignment="0" applyProtection="0"/>
    <xf numFmtId="0" fontId="26" fillId="0" borderId="0">
      <alignment/>
      <protection/>
    </xf>
    <xf numFmtId="0" fontId="12" fillId="57" borderId="2" applyNumberFormat="0" applyProtection="0">
      <alignment horizontal="center"/>
    </xf>
    <xf numFmtId="0" fontId="8" fillId="58" borderId="0" applyNumberFormat="0" applyBorder="0" applyAlignment="0" applyProtection="0"/>
    <xf numFmtId="0" fontId="95" fillId="59" borderId="0" applyNumberFormat="0" applyBorder="0" applyAlignment="0" applyProtection="0"/>
    <xf numFmtId="0" fontId="27" fillId="6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58" borderId="5" applyNumberFormat="0" applyAlignment="0" applyProtection="0"/>
    <xf numFmtId="0" fontId="96" fillId="51" borderId="4" applyNumberFormat="0" applyAlignment="0" applyProtection="0"/>
    <xf numFmtId="0" fontId="33" fillId="52" borderId="5">
      <alignment/>
      <protection/>
    </xf>
    <xf numFmtId="9" fontId="1" fillId="0" borderId="0" applyFill="0" applyBorder="0" applyAlignment="0" applyProtection="0"/>
    <xf numFmtId="9" fontId="30" fillId="0" borderId="0">
      <alignment/>
      <protection/>
    </xf>
    <xf numFmtId="9" fontId="0" fillId="0" borderId="0">
      <alignment/>
      <protection/>
    </xf>
    <xf numFmtId="9" fontId="0" fillId="0" borderId="0" applyFill="0" applyBorder="0" applyAlignment="0" applyProtection="0"/>
    <xf numFmtId="0" fontId="34" fillId="0" borderId="0">
      <alignment/>
      <protection/>
    </xf>
    <xf numFmtId="166" fontId="34" fillId="0" borderId="0">
      <alignment/>
      <protection/>
    </xf>
    <xf numFmtId="0" fontId="35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97" fillId="0" borderId="19" applyNumberFormat="0" applyFill="0" applyAlignment="0" applyProtection="0"/>
    <xf numFmtId="0" fontId="36" fillId="0" borderId="20">
      <alignment/>
      <protection/>
    </xf>
    <xf numFmtId="0" fontId="98" fillId="0" borderId="0" applyNumberFormat="0" applyFill="0" applyBorder="0" applyAlignment="0" applyProtection="0"/>
    <xf numFmtId="0" fontId="37" fillId="0" borderId="0">
      <alignment/>
      <protection/>
    </xf>
    <xf numFmtId="0" fontId="99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9" fillId="0" borderId="0">
      <alignment/>
      <protection/>
    </xf>
    <xf numFmtId="0" fontId="0" fillId="61" borderId="21" applyNumberFormat="0" applyFont="0" applyAlignment="0" applyProtection="0"/>
    <xf numFmtId="0" fontId="0" fillId="58" borderId="22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5" fontId="0" fillId="62" borderId="8" applyAlignment="0" applyProtection="0"/>
    <xf numFmtId="166" fontId="40" fillId="62" borderId="8" applyAlignment="0" applyProtection="0"/>
    <xf numFmtId="0" fontId="101" fillId="63" borderId="0" applyNumberFormat="0" applyBorder="0" applyAlignment="0" applyProtection="0"/>
    <xf numFmtId="0" fontId="41" fillId="5" borderId="0">
      <alignment/>
      <protection/>
    </xf>
  </cellStyleXfs>
  <cellXfs count="601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4" fontId="42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2" fillId="0" borderId="0" xfId="121" applyFont="1" applyAlignment="1">
      <alignment wrapText="1"/>
      <protection/>
    </xf>
    <xf numFmtId="0" fontId="43" fillId="0" borderId="0" xfId="121" applyFont="1">
      <alignment/>
      <protection/>
    </xf>
    <xf numFmtId="0" fontId="42" fillId="0" borderId="0" xfId="121" applyFont="1" applyAlignment="1">
      <alignment horizontal="center"/>
      <protection/>
    </xf>
    <xf numFmtId="0" fontId="42" fillId="0" borderId="0" xfId="121" applyFont="1" applyAlignment="1">
      <alignment horizontal="center" vertical="center"/>
      <protection/>
    </xf>
    <xf numFmtId="4" fontId="42" fillId="0" borderId="0" xfId="121" applyNumberFormat="1" applyFont="1" applyAlignment="1">
      <alignment horizontal="right"/>
      <protection/>
    </xf>
    <xf numFmtId="0" fontId="42" fillId="0" borderId="0" xfId="121" applyFont="1">
      <alignment/>
      <protection/>
    </xf>
    <xf numFmtId="0" fontId="42" fillId="0" borderId="0" xfId="118" applyFont="1" applyAlignment="1">
      <alignment vertical="center" wrapText="1"/>
      <protection/>
    </xf>
    <xf numFmtId="0" fontId="43" fillId="0" borderId="0" xfId="118" applyFont="1" applyAlignment="1">
      <alignment vertical="center"/>
      <protection/>
    </xf>
    <xf numFmtId="0" fontId="42" fillId="0" borderId="0" xfId="118" applyFont="1" applyAlignment="1">
      <alignment horizontal="center"/>
      <protection/>
    </xf>
    <xf numFmtId="0" fontId="42" fillId="0" borderId="0" xfId="118" applyFont="1" applyAlignment="1">
      <alignment horizontal="center" vertical="center"/>
      <protection/>
    </xf>
    <xf numFmtId="4" fontId="42" fillId="64" borderId="0" xfId="118" applyNumberFormat="1" applyFont="1" applyFill="1" applyAlignment="1">
      <alignment horizontal="right"/>
      <protection/>
    </xf>
    <xf numFmtId="0" fontId="42" fillId="64" borderId="0" xfId="118" applyFont="1" applyFill="1" applyAlignment="1">
      <alignment/>
      <protection/>
    </xf>
    <xf numFmtId="4" fontId="42" fillId="0" borderId="0" xfId="118" applyNumberFormat="1" applyFont="1" applyFill="1" applyAlignment="1">
      <alignment horizontal="right"/>
      <protection/>
    </xf>
    <xf numFmtId="0" fontId="43" fillId="0" borderId="0" xfId="118" applyFont="1" applyAlignment="1">
      <alignment horizontal="center" vertical="center"/>
      <protection/>
    </xf>
    <xf numFmtId="0" fontId="44" fillId="0" borderId="0" xfId="118" applyFont="1" applyFill="1" applyBorder="1" applyAlignment="1">
      <alignment vertical="center" wrapText="1"/>
      <protection/>
    </xf>
    <xf numFmtId="0" fontId="45" fillId="0" borderId="0" xfId="118" applyFont="1" applyFill="1" applyBorder="1" applyAlignment="1">
      <alignment vertical="center"/>
      <protection/>
    </xf>
    <xf numFmtId="0" fontId="43" fillId="0" borderId="0" xfId="118" applyFont="1" applyFill="1" applyBorder="1" applyAlignment="1">
      <alignment horizontal="left" vertical="center" wrapText="1"/>
      <protection/>
    </xf>
    <xf numFmtId="0" fontId="42" fillId="0" borderId="0" xfId="118" applyFont="1" applyBorder="1" applyAlignment="1">
      <alignment horizontal="center"/>
      <protection/>
    </xf>
    <xf numFmtId="0" fontId="42" fillId="0" borderId="0" xfId="118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/>
    </xf>
    <xf numFmtId="4" fontId="42" fillId="0" borderId="0" xfId="118" applyNumberFormat="1" applyFont="1" applyFill="1" applyBorder="1" applyAlignment="1">
      <alignment horizontal="right"/>
      <protection/>
    </xf>
    <xf numFmtId="0" fontId="44" fillId="0" borderId="23" xfId="118" applyFont="1" applyBorder="1" applyAlignment="1">
      <alignment horizontal="center" vertical="center" wrapText="1"/>
      <protection/>
    </xf>
    <xf numFmtId="0" fontId="45" fillId="0" borderId="23" xfId="118" applyFont="1" applyBorder="1" applyAlignment="1">
      <alignment horizontal="center" vertical="center" wrapText="1"/>
      <protection/>
    </xf>
    <xf numFmtId="4" fontId="44" fillId="0" borderId="23" xfId="118" applyNumberFormat="1" applyFont="1" applyBorder="1" applyAlignment="1">
      <alignment horizontal="center" vertical="center" wrapText="1"/>
      <protection/>
    </xf>
    <xf numFmtId="4" fontId="44" fillId="0" borderId="24" xfId="118" applyNumberFormat="1" applyFont="1" applyBorder="1" applyAlignment="1">
      <alignment horizontal="center" vertical="center" wrapText="1"/>
      <protection/>
    </xf>
    <xf numFmtId="4" fontId="44" fillId="0" borderId="25" xfId="118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" fontId="42" fillId="0" borderId="25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vertical="center" wrapText="1"/>
    </xf>
    <xf numFmtId="0" fontId="43" fillId="0" borderId="25" xfId="121" applyFont="1" applyFill="1" applyBorder="1" applyAlignment="1">
      <alignment horizontal="left" vertical="center" wrapText="1"/>
      <protection/>
    </xf>
    <xf numFmtId="1" fontId="43" fillId="64" borderId="25" xfId="121" applyNumberFormat="1" applyFont="1" applyFill="1" applyBorder="1" applyAlignment="1">
      <alignment horizontal="left" vertical="center" wrapText="1"/>
      <protection/>
    </xf>
    <xf numFmtId="0" fontId="42" fillId="0" borderId="25" xfId="0" applyFont="1" applyBorder="1" applyAlignment="1">
      <alignment horizontal="center" vertical="center" wrapText="1"/>
    </xf>
    <xf numFmtId="3" fontId="42" fillId="64" borderId="26" xfId="118" applyNumberFormat="1" applyFont="1" applyFill="1" applyBorder="1" applyAlignment="1">
      <alignment horizontal="center" vertical="center"/>
      <protection/>
    </xf>
    <xf numFmtId="4" fontId="42" fillId="64" borderId="25" xfId="118" applyNumberFormat="1" applyFont="1" applyFill="1" applyBorder="1" applyAlignment="1">
      <alignment horizontal="right" vertical="center"/>
      <protection/>
    </xf>
    <xf numFmtId="9" fontId="42" fillId="64" borderId="25" xfId="118" applyNumberFormat="1" applyFont="1" applyFill="1" applyBorder="1" applyAlignment="1">
      <alignment horizontal="center" vertical="center"/>
      <protection/>
    </xf>
    <xf numFmtId="4" fontId="42" fillId="64" borderId="27" xfId="121" applyNumberFormat="1" applyFont="1" applyFill="1" applyBorder="1" applyAlignment="1">
      <alignment horizontal="right" vertical="center"/>
      <protection/>
    </xf>
    <xf numFmtId="4" fontId="42" fillId="0" borderId="25" xfId="0" applyNumberFormat="1" applyFont="1" applyBorder="1" applyAlignment="1">
      <alignment horizontal="right" vertical="center"/>
    </xf>
    <xf numFmtId="0" fontId="42" fillId="64" borderId="25" xfId="118" applyFont="1" applyFill="1" applyBorder="1" applyAlignment="1">
      <alignment horizontal="left" vertical="center" wrapText="1"/>
      <protection/>
    </xf>
    <xf numFmtId="0" fontId="42" fillId="64" borderId="25" xfId="118" applyFont="1" applyFill="1" applyBorder="1" applyAlignment="1">
      <alignment horizontal="center" vertical="center" wrapText="1"/>
      <protection/>
    </xf>
    <xf numFmtId="0" fontId="42" fillId="0" borderId="23" xfId="0" applyFont="1" applyBorder="1" applyAlignment="1">
      <alignment vertical="center" wrapText="1"/>
    </xf>
    <xf numFmtId="0" fontId="43" fillId="0" borderId="23" xfId="121" applyFont="1" applyFill="1" applyBorder="1" applyAlignment="1">
      <alignment horizontal="left" vertical="center" wrapText="1"/>
      <protection/>
    </xf>
    <xf numFmtId="0" fontId="46" fillId="0" borderId="25" xfId="0" applyFont="1" applyBorder="1" applyAlignment="1">
      <alignment/>
    </xf>
    <xf numFmtId="0" fontId="42" fillId="0" borderId="23" xfId="0" applyFont="1" applyBorder="1" applyAlignment="1">
      <alignment horizontal="center" vertical="center" wrapText="1"/>
    </xf>
    <xf numFmtId="3" fontId="42" fillId="64" borderId="28" xfId="118" applyNumberFormat="1" applyFont="1" applyFill="1" applyBorder="1" applyAlignment="1">
      <alignment horizontal="center" vertical="center"/>
      <protection/>
    </xf>
    <xf numFmtId="9" fontId="42" fillId="64" borderId="23" xfId="118" applyNumberFormat="1" applyFont="1" applyFill="1" applyBorder="1" applyAlignment="1">
      <alignment horizontal="center" vertical="center"/>
      <protection/>
    </xf>
    <xf numFmtId="4" fontId="42" fillId="0" borderId="23" xfId="0" applyNumberFormat="1" applyFont="1" applyBorder="1" applyAlignment="1">
      <alignment horizontal="right" vertical="center"/>
    </xf>
    <xf numFmtId="0" fontId="42" fillId="0" borderId="25" xfId="118" applyFont="1" applyFill="1" applyBorder="1" applyAlignment="1">
      <alignment horizontal="left" vertical="center" wrapText="1"/>
      <protection/>
    </xf>
    <xf numFmtId="0" fontId="42" fillId="0" borderId="25" xfId="118" applyFont="1" applyFill="1" applyBorder="1" applyAlignment="1">
      <alignment horizontal="center" vertical="center" wrapText="1"/>
      <protection/>
    </xf>
    <xf numFmtId="0" fontId="42" fillId="0" borderId="25" xfId="121" applyFont="1" applyBorder="1" applyAlignment="1">
      <alignment horizontal="left" vertical="center" wrapText="1"/>
      <protection/>
    </xf>
    <xf numFmtId="3" fontId="42" fillId="0" borderId="26" xfId="118" applyNumberFormat="1" applyFont="1" applyFill="1" applyBorder="1" applyAlignment="1">
      <alignment horizontal="center" vertical="center"/>
      <protection/>
    </xf>
    <xf numFmtId="1" fontId="42" fillId="0" borderId="23" xfId="0" applyNumberFormat="1" applyFont="1" applyBorder="1" applyAlignment="1">
      <alignment horizontal="center" vertical="center"/>
    </xf>
    <xf numFmtId="1" fontId="43" fillId="64" borderId="23" xfId="121" applyNumberFormat="1" applyFont="1" applyFill="1" applyBorder="1" applyAlignment="1">
      <alignment horizontal="left" vertical="center" wrapText="1"/>
      <protection/>
    </xf>
    <xf numFmtId="4" fontId="44" fillId="64" borderId="27" xfId="118" applyNumberFormat="1" applyFont="1" applyFill="1" applyBorder="1" applyAlignment="1">
      <alignment horizontal="right" vertical="center" wrapText="1"/>
      <protection/>
    </xf>
    <xf numFmtId="4" fontId="44" fillId="64" borderId="25" xfId="118" applyNumberFormat="1" applyFont="1" applyFill="1" applyBorder="1" applyAlignment="1">
      <alignment horizontal="right" vertical="center" wrapText="1"/>
      <protection/>
    </xf>
    <xf numFmtId="0" fontId="42" fillId="0" borderId="0" xfId="127" applyFont="1">
      <alignment/>
      <protection/>
    </xf>
    <xf numFmtId="49" fontId="42" fillId="0" borderId="0" xfId="127" applyNumberFormat="1" applyFont="1" applyFill="1">
      <alignment/>
      <protection/>
    </xf>
    <xf numFmtId="0" fontId="42" fillId="0" borderId="0" xfId="127" applyFont="1" applyFill="1">
      <alignment/>
      <protection/>
    </xf>
    <xf numFmtId="0" fontId="42" fillId="0" borderId="0" xfId="127" applyFont="1" applyAlignment="1">
      <alignment/>
      <protection/>
    </xf>
    <xf numFmtId="49" fontId="42" fillId="0" borderId="0" xfId="127" applyNumberFormat="1" applyFont="1" applyFill="1" applyAlignment="1">
      <alignment/>
      <protection/>
    </xf>
    <xf numFmtId="0" fontId="42" fillId="0" borderId="0" xfId="127" applyFont="1" applyFill="1" applyAlignment="1">
      <alignment/>
      <protection/>
    </xf>
    <xf numFmtId="1" fontId="48" fillId="0" borderId="25" xfId="127" applyNumberFormat="1" applyFont="1" applyBorder="1" applyAlignment="1">
      <alignment horizontal="center" vertical="center" wrapText="1"/>
      <protection/>
    </xf>
    <xf numFmtId="0" fontId="48" fillId="0" borderId="25" xfId="127" applyFont="1" applyBorder="1" applyAlignment="1">
      <alignment horizontal="center" vertical="center" wrapText="1"/>
      <protection/>
    </xf>
    <xf numFmtId="0" fontId="49" fillId="0" borderId="25" xfId="127" applyNumberFormat="1" applyFont="1" applyBorder="1" applyAlignment="1">
      <alignment horizontal="center" vertical="center" wrapText="1"/>
      <protection/>
    </xf>
    <xf numFmtId="49" fontId="48" fillId="0" borderId="25" xfId="127" applyNumberFormat="1" applyFont="1" applyFill="1" applyBorder="1" applyAlignment="1">
      <alignment horizontal="center" vertical="center" wrapText="1"/>
      <protection/>
    </xf>
    <xf numFmtId="168" fontId="48" fillId="0" borderId="25" xfId="155" applyFont="1" applyFill="1" applyBorder="1" applyAlignment="1" applyProtection="1">
      <alignment horizontal="center" vertical="center" wrapText="1"/>
      <protection/>
    </xf>
    <xf numFmtId="0" fontId="48" fillId="0" borderId="25" xfId="127" applyNumberFormat="1" applyFont="1" applyFill="1" applyBorder="1" applyAlignment="1">
      <alignment horizontal="center" vertical="center" wrapText="1"/>
      <protection/>
    </xf>
    <xf numFmtId="0" fontId="48" fillId="64" borderId="25" xfId="118" applyFont="1" applyFill="1" applyBorder="1" applyAlignment="1">
      <alignment horizontal="center" vertical="center" wrapText="1"/>
      <protection/>
    </xf>
    <xf numFmtId="0" fontId="42" fillId="0" borderId="0" xfId="118" applyFont="1" applyAlignment="1">
      <alignment/>
      <protection/>
    </xf>
    <xf numFmtId="4" fontId="42" fillId="0" borderId="0" xfId="118" applyNumberFormat="1" applyFont="1" applyAlignment="1">
      <alignment horizontal="right"/>
      <protection/>
    </xf>
    <xf numFmtId="0" fontId="44" fillId="0" borderId="0" xfId="118" applyFont="1" applyFill="1" applyBorder="1" applyAlignment="1">
      <alignment vertical="center"/>
      <protection/>
    </xf>
    <xf numFmtId="0" fontId="45" fillId="0" borderId="0" xfId="118" applyFont="1" applyFill="1" applyBorder="1" applyAlignment="1">
      <alignment horizontal="left" vertical="center" wrapText="1"/>
      <protection/>
    </xf>
    <xf numFmtId="0" fontId="44" fillId="0" borderId="0" xfId="118" applyFont="1" applyBorder="1" applyAlignment="1">
      <alignment/>
      <protection/>
    </xf>
    <xf numFmtId="0" fontId="44" fillId="0" borderId="0" xfId="0" applyFont="1" applyFill="1" applyBorder="1" applyAlignment="1">
      <alignment/>
    </xf>
    <xf numFmtId="0" fontId="44" fillId="0" borderId="0" xfId="118" applyFont="1" applyBorder="1" applyAlignment="1">
      <alignment horizontal="left" vertical="center" wrapText="1"/>
      <protection/>
    </xf>
    <xf numFmtId="0" fontId="45" fillId="0" borderId="25" xfId="118" applyFont="1" applyBorder="1" applyAlignment="1">
      <alignment horizontal="center" vertical="center" wrapText="1"/>
      <protection/>
    </xf>
    <xf numFmtId="0" fontId="45" fillId="0" borderId="24" xfId="118" applyFont="1" applyBorder="1" applyAlignment="1">
      <alignment horizontal="center" vertical="center" wrapText="1"/>
      <protection/>
    </xf>
    <xf numFmtId="0" fontId="44" fillId="0" borderId="24" xfId="118" applyFont="1" applyBorder="1" applyAlignment="1">
      <alignment horizontal="center" vertical="center" wrapText="1"/>
      <protection/>
    </xf>
    <xf numFmtId="0" fontId="44" fillId="0" borderId="25" xfId="0" applyFont="1" applyBorder="1" applyAlignment="1">
      <alignment horizontal="center" vertical="center" wrapText="1"/>
    </xf>
    <xf numFmtId="0" fontId="44" fillId="64" borderId="25" xfId="118" applyFont="1" applyFill="1" applyBorder="1" applyAlignment="1">
      <alignment horizontal="center" vertical="center" wrapText="1"/>
      <protection/>
    </xf>
    <xf numFmtId="4" fontId="44" fillId="64" borderId="23" xfId="118" applyNumberFormat="1" applyFont="1" applyFill="1" applyBorder="1" applyAlignment="1">
      <alignment horizontal="right" vertical="center" wrapText="1"/>
      <protection/>
    </xf>
    <xf numFmtId="0" fontId="42" fillId="0" borderId="25" xfId="0" applyFont="1" applyBorder="1" applyAlignment="1">
      <alignment horizontal="center" vertical="center"/>
    </xf>
    <xf numFmtId="3" fontId="42" fillId="64" borderId="25" xfId="118" applyNumberFormat="1" applyFont="1" applyFill="1" applyBorder="1" applyAlignment="1">
      <alignment horizontal="center" vertical="center"/>
      <protection/>
    </xf>
    <xf numFmtId="4" fontId="44" fillId="64" borderId="29" xfId="121" applyNumberFormat="1" applyFont="1" applyFill="1" applyBorder="1" applyAlignment="1">
      <alignment horizontal="right" vertical="center"/>
      <protection/>
    </xf>
    <xf numFmtId="4" fontId="44" fillId="64" borderId="25" xfId="121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/>
    </xf>
    <xf numFmtId="0" fontId="51" fillId="0" borderId="0" xfId="118" applyFont="1" applyAlignment="1">
      <alignment horizontal="left"/>
      <protection/>
    </xf>
    <xf numFmtId="0" fontId="51" fillId="0" borderId="0" xfId="121" applyFont="1">
      <alignment/>
      <protection/>
    </xf>
    <xf numFmtId="4" fontId="51" fillId="64" borderId="25" xfId="121" applyNumberFormat="1" applyFont="1" applyFill="1" applyBorder="1" applyAlignment="1">
      <alignment horizontal="right" vertical="center"/>
      <protection/>
    </xf>
    <xf numFmtId="0" fontId="44" fillId="0" borderId="0" xfId="121" applyFont="1" applyAlignment="1">
      <alignment wrapText="1"/>
      <protection/>
    </xf>
    <xf numFmtId="0" fontId="45" fillId="0" borderId="0" xfId="121" applyFont="1">
      <alignment/>
      <protection/>
    </xf>
    <xf numFmtId="0" fontId="44" fillId="0" borderId="0" xfId="121" applyFont="1">
      <alignment/>
      <protection/>
    </xf>
    <xf numFmtId="0" fontId="44" fillId="0" borderId="0" xfId="118" applyFont="1" applyAlignment="1">
      <alignment vertical="center" wrapText="1"/>
      <protection/>
    </xf>
    <xf numFmtId="0" fontId="45" fillId="0" borderId="0" xfId="118" applyFont="1" applyAlignment="1">
      <alignment vertical="center"/>
      <protection/>
    </xf>
    <xf numFmtId="0" fontId="44" fillId="0" borderId="0" xfId="118" applyFont="1" applyAlignment="1">
      <alignment/>
      <protection/>
    </xf>
    <xf numFmtId="0" fontId="44" fillId="0" borderId="0" xfId="118" applyFont="1" applyBorder="1" applyAlignment="1">
      <alignment vertical="center" wrapText="1"/>
      <protection/>
    </xf>
    <xf numFmtId="0" fontId="45" fillId="0" borderId="0" xfId="118" applyFont="1" applyBorder="1" applyAlignment="1">
      <alignment horizontal="left" vertical="center"/>
      <protection/>
    </xf>
    <xf numFmtId="4" fontId="42" fillId="64" borderId="0" xfId="129" applyNumberFormat="1" applyFont="1" applyFill="1" applyAlignment="1">
      <alignment horizontal="right"/>
      <protection/>
    </xf>
    <xf numFmtId="0" fontId="42" fillId="64" borderId="0" xfId="129" applyFont="1" applyFill="1">
      <alignment/>
      <protection/>
    </xf>
    <xf numFmtId="4" fontId="42" fillId="0" borderId="0" xfId="129" applyNumberFormat="1" applyFont="1" applyFill="1" applyAlignment="1">
      <alignment horizontal="right"/>
      <protection/>
    </xf>
    <xf numFmtId="4" fontId="42" fillId="0" borderId="0" xfId="129" applyNumberFormat="1" applyFont="1" applyAlignment="1">
      <alignment horizontal="right"/>
      <protection/>
    </xf>
    <xf numFmtId="0" fontId="44" fillId="0" borderId="25" xfId="118" applyFont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 wrapText="1"/>
    </xf>
    <xf numFmtId="4" fontId="42" fillId="64" borderId="25" xfId="118" applyNumberFormat="1" applyFont="1" applyFill="1" applyBorder="1" applyAlignment="1">
      <alignment horizontal="center" vertical="center" wrapText="1"/>
      <protection/>
    </xf>
    <xf numFmtId="4" fontId="42" fillId="64" borderId="23" xfId="118" applyNumberFormat="1" applyFont="1" applyFill="1" applyBorder="1" applyAlignment="1">
      <alignment horizontal="center" vertical="center" wrapText="1"/>
      <protection/>
    </xf>
    <xf numFmtId="0" fontId="42" fillId="0" borderId="23" xfId="119" applyFont="1" applyBorder="1" applyAlignment="1">
      <alignment horizontal="left" vertical="center" wrapText="1"/>
      <protection/>
    </xf>
    <xf numFmtId="0" fontId="42" fillId="0" borderId="30" xfId="119" applyFont="1" applyBorder="1" applyAlignment="1">
      <alignment horizontal="center" vertical="center" wrapText="1"/>
      <protection/>
    </xf>
    <xf numFmtId="0" fontId="42" fillId="0" borderId="26" xfId="118" applyFont="1" applyBorder="1" applyAlignment="1">
      <alignment horizontal="center" vertical="center" wrapText="1"/>
      <protection/>
    </xf>
    <xf numFmtId="0" fontId="42" fillId="64" borderId="26" xfId="118" applyFont="1" applyFill="1" applyBorder="1" applyAlignment="1">
      <alignment horizontal="center" vertical="center" wrapText="1"/>
      <protection/>
    </xf>
    <xf numFmtId="0" fontId="42" fillId="0" borderId="23" xfId="119" applyFont="1" applyFill="1" applyBorder="1" applyAlignment="1">
      <alignment horizontal="left" vertical="center" wrapText="1"/>
      <protection/>
    </xf>
    <xf numFmtId="1" fontId="53" fillId="0" borderId="0" xfId="0" applyNumberFormat="1" applyFont="1" applyAlignment="1">
      <alignment horizontal="center" vertical="center"/>
    </xf>
    <xf numFmtId="0" fontId="42" fillId="0" borderId="25" xfId="119" applyFont="1" applyBorder="1" applyAlignment="1">
      <alignment horizontal="left" vertical="center" wrapText="1"/>
      <protection/>
    </xf>
    <xf numFmtId="0" fontId="42" fillId="0" borderId="25" xfId="119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4" fontId="42" fillId="64" borderId="25" xfId="121" applyNumberFormat="1" applyFont="1" applyFill="1" applyBorder="1" applyAlignment="1">
      <alignment horizontal="right" vertical="center"/>
      <protection/>
    </xf>
    <xf numFmtId="0" fontId="44" fillId="0" borderId="0" xfId="129" applyFont="1">
      <alignment/>
      <protection/>
    </xf>
    <xf numFmtId="0" fontId="45" fillId="0" borderId="0" xfId="129" applyFont="1" applyAlignment="1">
      <alignment wrapText="1"/>
      <protection/>
    </xf>
    <xf numFmtId="0" fontId="45" fillId="0" borderId="0" xfId="129" applyFont="1">
      <alignment/>
      <protection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54" fillId="0" borderId="0" xfId="0" applyFont="1" applyAlignment="1">
      <alignment/>
    </xf>
    <xf numFmtId="4" fontId="42" fillId="64" borderId="0" xfId="118" applyNumberFormat="1" applyFont="1" applyFill="1" applyBorder="1" applyAlignment="1">
      <alignment horizontal="right" vertical="center" wrapText="1"/>
      <protection/>
    </xf>
    <xf numFmtId="4" fontId="44" fillId="64" borderId="25" xfId="118" applyNumberFormat="1" applyFont="1" applyFill="1" applyBorder="1" applyAlignment="1">
      <alignment horizontal="center" vertical="center" wrapText="1"/>
      <protection/>
    </xf>
    <xf numFmtId="4" fontId="44" fillId="64" borderId="23" xfId="118" applyNumberFormat="1" applyFont="1" applyFill="1" applyBorder="1" applyAlignment="1">
      <alignment horizontal="center" vertical="center" wrapText="1"/>
      <protection/>
    </xf>
    <xf numFmtId="1" fontId="43" fillId="64" borderId="27" xfId="121" applyNumberFormat="1" applyFont="1" applyFill="1" applyBorder="1" applyAlignment="1">
      <alignment horizontal="left" vertical="center" wrapText="1"/>
      <protection/>
    </xf>
    <xf numFmtId="0" fontId="42" fillId="64" borderId="28" xfId="118" applyFont="1" applyFill="1" applyBorder="1" applyAlignment="1">
      <alignment horizontal="center" vertical="center" wrapText="1"/>
      <protection/>
    </xf>
    <xf numFmtId="0" fontId="42" fillId="64" borderId="0" xfId="118" applyFont="1" applyFill="1" applyAlignment="1">
      <alignment horizontal="center"/>
      <protection/>
    </xf>
    <xf numFmtId="0" fontId="44" fillId="64" borderId="0" xfId="118" applyFont="1" applyFill="1" applyAlignment="1">
      <alignment vertical="center" wrapText="1"/>
      <protection/>
    </xf>
    <xf numFmtId="0" fontId="45" fillId="64" borderId="0" xfId="118" applyFont="1" applyFill="1" applyAlignment="1">
      <alignment vertical="center" wrapText="1"/>
      <protection/>
    </xf>
    <xf numFmtId="0" fontId="42" fillId="64" borderId="0" xfId="118" applyFont="1" applyFill="1" applyBorder="1" applyAlignment="1">
      <alignment/>
      <protection/>
    </xf>
    <xf numFmtId="4" fontId="42" fillId="64" borderId="0" xfId="118" applyNumberFormat="1" applyFont="1" applyFill="1" applyBorder="1" applyAlignment="1">
      <alignment horizontal="right"/>
      <protection/>
    </xf>
    <xf numFmtId="0" fontId="42" fillId="0" borderId="0" xfId="118" applyFont="1" applyBorder="1" applyAlignment="1">
      <alignment/>
      <protection/>
    </xf>
    <xf numFmtId="4" fontId="42" fillId="0" borderId="0" xfId="118" applyNumberFormat="1" applyFont="1" applyBorder="1" applyAlignment="1">
      <alignment horizontal="right"/>
      <protection/>
    </xf>
    <xf numFmtId="0" fontId="55" fillId="0" borderId="0" xfId="0" applyFont="1" applyAlignment="1">
      <alignment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 horizontal="right"/>
    </xf>
    <xf numFmtId="0" fontId="50" fillId="0" borderId="0" xfId="121" applyFont="1">
      <alignment/>
      <protection/>
    </xf>
    <xf numFmtId="4" fontId="50" fillId="0" borderId="0" xfId="121" applyNumberFormat="1" applyFont="1" applyAlignment="1">
      <alignment horizontal="right"/>
      <protection/>
    </xf>
    <xf numFmtId="0" fontId="50" fillId="0" borderId="0" xfId="118" applyFont="1" applyAlignment="1">
      <alignment vertical="center"/>
      <protection/>
    </xf>
    <xf numFmtId="0" fontId="50" fillId="0" borderId="0" xfId="118" applyFont="1" applyAlignment="1">
      <alignment/>
      <protection/>
    </xf>
    <xf numFmtId="4" fontId="50" fillId="64" borderId="0" xfId="118" applyNumberFormat="1" applyFont="1" applyFill="1" applyAlignment="1">
      <alignment horizontal="right"/>
      <protection/>
    </xf>
    <xf numFmtId="0" fontId="50" fillId="64" borderId="0" xfId="118" applyFont="1" applyFill="1" applyAlignment="1">
      <alignment/>
      <protection/>
    </xf>
    <xf numFmtId="4" fontId="50" fillId="0" borderId="0" xfId="118" applyNumberFormat="1" applyFont="1" applyFill="1" applyAlignment="1">
      <alignment horizontal="right"/>
      <protection/>
    </xf>
    <xf numFmtId="4" fontId="50" fillId="0" borderId="0" xfId="118" applyNumberFormat="1" applyFont="1" applyAlignment="1">
      <alignment horizontal="right"/>
      <protection/>
    </xf>
    <xf numFmtId="0" fontId="56" fillId="0" borderId="0" xfId="118" applyFont="1" applyAlignment="1">
      <alignment vertical="center"/>
      <protection/>
    </xf>
    <xf numFmtId="0" fontId="57" fillId="0" borderId="0" xfId="118" applyFont="1" applyFill="1" applyBorder="1" applyAlignment="1">
      <alignment vertical="center"/>
      <protection/>
    </xf>
    <xf numFmtId="0" fontId="57" fillId="0" borderId="0" xfId="118" applyFont="1" applyBorder="1" applyAlignment="1">
      <alignment horizontal="left" vertical="center" wrapText="1"/>
      <protection/>
    </xf>
    <xf numFmtId="4" fontId="50" fillId="64" borderId="0" xfId="129" applyNumberFormat="1" applyFont="1" applyFill="1" applyAlignment="1">
      <alignment horizontal="right"/>
      <protection/>
    </xf>
    <xf numFmtId="0" fontId="50" fillId="64" borderId="0" xfId="129" applyFont="1" applyFill="1">
      <alignment/>
      <protection/>
    </xf>
    <xf numFmtId="4" fontId="50" fillId="0" borderId="0" xfId="129" applyNumberFormat="1" applyFont="1" applyFill="1" applyAlignment="1">
      <alignment horizontal="right"/>
      <protection/>
    </xf>
    <xf numFmtId="4" fontId="50" fillId="0" borderId="0" xfId="129" applyNumberFormat="1" applyFont="1" applyAlignment="1">
      <alignment horizontal="right"/>
      <protection/>
    </xf>
    <xf numFmtId="0" fontId="50" fillId="0" borderId="23" xfId="118" applyFont="1" applyBorder="1" applyAlignment="1">
      <alignment horizontal="center" vertical="center" wrapText="1"/>
      <protection/>
    </xf>
    <xf numFmtId="0" fontId="50" fillId="0" borderId="25" xfId="118" applyFont="1" applyBorder="1" applyAlignment="1">
      <alignment horizontal="center" vertical="center" wrapText="1"/>
      <protection/>
    </xf>
    <xf numFmtId="0" fontId="50" fillId="0" borderId="31" xfId="118" applyFont="1" applyBorder="1" applyAlignment="1">
      <alignment horizontal="center" vertical="center" wrapText="1"/>
      <protection/>
    </xf>
    <xf numFmtId="0" fontId="50" fillId="0" borderId="25" xfId="0" applyFont="1" applyBorder="1" applyAlignment="1">
      <alignment horizontal="center" vertical="center" wrapText="1"/>
    </xf>
    <xf numFmtId="4" fontId="50" fillId="64" borderId="25" xfId="118" applyNumberFormat="1" applyFont="1" applyFill="1" applyBorder="1" applyAlignment="1">
      <alignment horizontal="center" vertical="center" wrapText="1"/>
      <protection/>
    </xf>
    <xf numFmtId="0" fontId="50" fillId="64" borderId="25" xfId="118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27" xfId="118" applyFont="1" applyBorder="1" applyAlignment="1">
      <alignment horizontal="center" vertical="center" wrapText="1"/>
      <protection/>
    </xf>
    <xf numFmtId="0" fontId="50" fillId="0" borderId="25" xfId="0" applyFont="1" applyBorder="1" applyAlignment="1">
      <alignment vertical="center" wrapText="1"/>
    </xf>
    <xf numFmtId="1" fontId="50" fillId="0" borderId="25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4" fontId="50" fillId="0" borderId="25" xfId="118" applyNumberFormat="1" applyFont="1" applyFill="1" applyBorder="1" applyAlignment="1">
      <alignment horizontal="right" vertical="center"/>
      <protection/>
    </xf>
    <xf numFmtId="9" fontId="50" fillId="64" borderId="27" xfId="118" applyNumberFormat="1" applyFont="1" applyFill="1" applyBorder="1" applyAlignment="1">
      <alignment horizontal="center" vertical="center"/>
      <protection/>
    </xf>
    <xf numFmtId="4" fontId="57" fillId="64" borderId="25" xfId="118" applyNumberFormat="1" applyFont="1" applyFill="1" applyBorder="1" applyAlignment="1">
      <alignment horizontal="right" vertical="center" wrapText="1"/>
      <protection/>
    </xf>
    <xf numFmtId="0" fontId="55" fillId="0" borderId="2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4" fontId="55" fillId="0" borderId="25" xfId="0" applyNumberFormat="1" applyFont="1" applyFill="1" applyBorder="1" applyAlignment="1">
      <alignment horizontal="center" vertical="center" wrapText="1"/>
    </xf>
    <xf numFmtId="9" fontId="55" fillId="0" borderId="25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vertical="center" wrapText="1"/>
    </xf>
    <xf numFmtId="4" fontId="48" fillId="64" borderId="23" xfId="121" applyNumberFormat="1" applyFont="1" applyFill="1" applyBorder="1" applyAlignment="1">
      <alignment horizontal="right" vertical="center"/>
      <protection/>
    </xf>
    <xf numFmtId="4" fontId="55" fillId="0" borderId="25" xfId="0" applyNumberFormat="1" applyFont="1" applyFill="1" applyBorder="1" applyAlignment="1">
      <alignment horizontal="right" vertical="center"/>
    </xf>
    <xf numFmtId="0" fontId="60" fillId="0" borderId="23" xfId="0" applyFont="1" applyFill="1" applyBorder="1" applyAlignment="1">
      <alignment horizontal="center" vertical="center"/>
    </xf>
    <xf numFmtId="9" fontId="60" fillId="0" borderId="23" xfId="0" applyNumberFormat="1" applyFont="1" applyFill="1" applyBorder="1" applyAlignment="1">
      <alignment horizontal="center" vertical="top"/>
    </xf>
    <xf numFmtId="0" fontId="60" fillId="0" borderId="25" xfId="0" applyFont="1" applyFill="1" applyBorder="1" applyAlignment="1">
      <alignment horizontal="center" vertical="center"/>
    </xf>
    <xf numFmtId="9" fontId="60" fillId="0" borderId="25" xfId="0" applyNumberFormat="1" applyFont="1" applyFill="1" applyBorder="1" applyAlignment="1">
      <alignment horizontal="center" vertical="top"/>
    </xf>
    <xf numFmtId="4" fontId="44" fillId="0" borderId="26" xfId="121" applyNumberFormat="1" applyFont="1" applyFill="1" applyBorder="1" applyAlignment="1">
      <alignment horizontal="right" vertical="center"/>
      <protection/>
    </xf>
    <xf numFmtId="0" fontId="54" fillId="0" borderId="25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4" fontId="54" fillId="0" borderId="25" xfId="0" applyNumberFormat="1" applyFont="1" applyFill="1" applyBorder="1" applyAlignment="1">
      <alignment horizontal="center" vertical="center" wrapText="1"/>
    </xf>
    <xf numFmtId="9" fontId="54" fillId="0" borderId="25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/>
    </xf>
    <xf numFmtId="4" fontId="42" fillId="0" borderId="25" xfId="0" applyNumberFormat="1" applyFont="1" applyFill="1" applyBorder="1" applyAlignment="1">
      <alignment horizontal="right" vertical="center"/>
    </xf>
    <xf numFmtId="1" fontId="42" fillId="0" borderId="25" xfId="121" applyNumberFormat="1" applyFont="1" applyFill="1" applyBorder="1" applyAlignment="1">
      <alignment horizontal="center" vertical="center"/>
      <protection/>
    </xf>
    <xf numFmtId="4" fontId="48" fillId="64" borderId="25" xfId="121" applyNumberFormat="1" applyFont="1" applyFill="1" applyBorder="1" applyAlignment="1">
      <alignment horizontal="right" vertical="center"/>
      <protection/>
    </xf>
    <xf numFmtId="1" fontId="42" fillId="0" borderId="0" xfId="0" applyNumberFormat="1" applyFont="1" applyFill="1" applyAlignment="1">
      <alignment horizontal="center" vertical="center"/>
    </xf>
    <xf numFmtId="1" fontId="43" fillId="0" borderId="25" xfId="121" applyNumberFormat="1" applyFont="1" applyFill="1" applyBorder="1" applyAlignment="1">
      <alignment horizontal="left" vertical="center" wrapText="1"/>
      <protection/>
    </xf>
    <xf numFmtId="4" fontId="48" fillId="0" borderId="23" xfId="121" applyNumberFormat="1" applyFont="1" applyFill="1" applyBorder="1" applyAlignment="1">
      <alignment horizontal="right" vertical="center"/>
      <protection/>
    </xf>
    <xf numFmtId="4" fontId="60" fillId="0" borderId="23" xfId="0" applyNumberFormat="1" applyFont="1" applyFill="1" applyBorder="1" applyAlignment="1">
      <alignment horizontal="right" vertical="top"/>
    </xf>
    <xf numFmtId="4" fontId="60" fillId="0" borderId="25" xfId="0" applyNumberFormat="1" applyFont="1" applyFill="1" applyBorder="1" applyAlignment="1">
      <alignment horizontal="right" vertical="top"/>
    </xf>
    <xf numFmtId="0" fontId="62" fillId="0" borderId="0" xfId="118" applyFont="1" applyAlignment="1">
      <alignment horizontal="left"/>
      <protection/>
    </xf>
    <xf numFmtId="0" fontId="62" fillId="0" borderId="0" xfId="121" applyFont="1">
      <alignment/>
      <protection/>
    </xf>
    <xf numFmtId="0" fontId="62" fillId="0" borderId="0" xfId="118" applyFont="1" applyAlignment="1">
      <alignment horizontal="center"/>
      <protection/>
    </xf>
    <xf numFmtId="0" fontId="62" fillId="0" borderId="0" xfId="118" applyFont="1" applyFill="1" applyBorder="1" applyAlignment="1">
      <alignment vertical="center"/>
      <protection/>
    </xf>
    <xf numFmtId="0" fontId="63" fillId="0" borderId="0" xfId="118" applyFont="1" applyAlignment="1">
      <alignment vertical="center"/>
      <protection/>
    </xf>
    <xf numFmtId="0" fontId="62" fillId="0" borderId="0" xfId="127" applyNumberFormat="1" applyFont="1">
      <alignment/>
      <protection/>
    </xf>
    <xf numFmtId="0" fontId="64" fillId="0" borderId="0" xfId="118" applyFont="1" applyFill="1" applyBorder="1" applyAlignment="1">
      <alignment vertical="center"/>
      <protection/>
    </xf>
    <xf numFmtId="49" fontId="62" fillId="0" borderId="0" xfId="127" applyNumberFormat="1" applyFont="1" applyFill="1">
      <alignment/>
      <protection/>
    </xf>
    <xf numFmtId="0" fontId="62" fillId="0" borderId="0" xfId="118" applyFont="1" applyAlignment="1">
      <alignment vertical="center"/>
      <protection/>
    </xf>
    <xf numFmtId="0" fontId="43" fillId="0" borderId="0" xfId="118" applyFont="1" applyAlignment="1">
      <alignment vertical="center" wrapText="1"/>
      <protection/>
    </xf>
    <xf numFmtId="0" fontId="42" fillId="0" borderId="0" xfId="118" applyFont="1" applyBorder="1" applyAlignment="1">
      <alignment vertical="center" wrapText="1"/>
      <protection/>
    </xf>
    <xf numFmtId="0" fontId="43" fillId="0" borderId="0" xfId="118" applyFont="1" applyBorder="1" applyAlignment="1">
      <alignment horizontal="left" vertical="center"/>
      <protection/>
    </xf>
    <xf numFmtId="4" fontId="44" fillId="64" borderId="0" xfId="129" applyNumberFormat="1" applyFont="1" applyFill="1" applyAlignment="1">
      <alignment horizontal="right"/>
      <protection/>
    </xf>
    <xf numFmtId="0" fontId="44" fillId="64" borderId="0" xfId="129" applyFont="1" applyFill="1">
      <alignment/>
      <protection/>
    </xf>
    <xf numFmtId="4" fontId="44" fillId="0" borderId="0" xfId="129" applyNumberFormat="1" applyFont="1" applyFill="1" applyAlignment="1">
      <alignment horizontal="right"/>
      <protection/>
    </xf>
    <xf numFmtId="4" fontId="44" fillId="0" borderId="0" xfId="129" applyNumberFormat="1" applyFont="1" applyAlignment="1">
      <alignment horizontal="right"/>
      <protection/>
    </xf>
    <xf numFmtId="0" fontId="42" fillId="64" borderId="25" xfId="0" applyFont="1" applyFill="1" applyBorder="1" applyAlignment="1">
      <alignment vertical="center" wrapText="1"/>
    </xf>
    <xf numFmtId="0" fontId="42" fillId="64" borderId="25" xfId="0" applyFont="1" applyFill="1" applyBorder="1" applyAlignment="1">
      <alignment horizontal="center" vertical="center" wrapText="1"/>
    </xf>
    <xf numFmtId="0" fontId="42" fillId="0" borderId="26" xfId="118" applyFont="1" applyFill="1" applyBorder="1" applyAlignment="1">
      <alignment horizontal="center" vertical="center" wrapText="1"/>
      <protection/>
    </xf>
    <xf numFmtId="4" fontId="55" fillId="0" borderId="25" xfId="0" applyNumberFormat="1" applyFont="1" applyBorder="1" applyAlignment="1">
      <alignment horizontal="right" vertical="center"/>
    </xf>
    <xf numFmtId="0" fontId="42" fillId="0" borderId="0" xfId="129" applyFont="1">
      <alignment/>
      <protection/>
    </xf>
    <xf numFmtId="0" fontId="42" fillId="0" borderId="0" xfId="129" applyFont="1" applyAlignment="1">
      <alignment wrapText="1"/>
      <protection/>
    </xf>
    <xf numFmtId="0" fontId="43" fillId="0" borderId="0" xfId="129" applyFont="1">
      <alignment/>
      <protection/>
    </xf>
    <xf numFmtId="0" fontId="43" fillId="64" borderId="0" xfId="118" applyFont="1" applyFill="1" applyAlignment="1">
      <alignment vertical="center" wrapText="1"/>
      <protection/>
    </xf>
    <xf numFmtId="4" fontId="44" fillId="0" borderId="0" xfId="121" applyNumberFormat="1" applyFont="1" applyAlignment="1">
      <alignment horizontal="right"/>
      <protection/>
    </xf>
    <xf numFmtId="4" fontId="44" fillId="64" borderId="0" xfId="118" applyNumberFormat="1" applyFont="1" applyFill="1" applyAlignment="1">
      <alignment horizontal="right"/>
      <protection/>
    </xf>
    <xf numFmtId="0" fontId="44" fillId="64" borderId="0" xfId="118" applyFont="1" applyFill="1" applyAlignment="1">
      <alignment/>
      <protection/>
    </xf>
    <xf numFmtId="4" fontId="44" fillId="0" borderId="0" xfId="118" applyNumberFormat="1" applyFont="1" applyFill="1" applyAlignment="1">
      <alignment horizontal="right"/>
      <protection/>
    </xf>
    <xf numFmtId="4" fontId="44" fillId="0" borderId="0" xfId="118" applyNumberFormat="1" applyFont="1" applyAlignment="1">
      <alignment horizontal="right"/>
      <protection/>
    </xf>
    <xf numFmtId="1" fontId="44" fillId="0" borderId="0" xfId="118" applyNumberFormat="1" applyFont="1" applyFill="1" applyBorder="1" applyAlignment="1">
      <alignment vertical="center"/>
      <protection/>
    </xf>
    <xf numFmtId="1" fontId="44" fillId="0" borderId="0" xfId="118" applyNumberFormat="1" applyFont="1" applyFill="1" applyBorder="1" applyAlignment="1">
      <alignment vertical="center" wrapText="1"/>
      <protection/>
    </xf>
    <xf numFmtId="1" fontId="45" fillId="0" borderId="0" xfId="118" applyNumberFormat="1" applyFont="1" applyFill="1" applyBorder="1" applyAlignment="1">
      <alignment vertical="center"/>
      <protection/>
    </xf>
    <xf numFmtId="1" fontId="44" fillId="0" borderId="23" xfId="118" applyNumberFormat="1" applyFont="1" applyBorder="1" applyAlignment="1">
      <alignment horizontal="center" vertical="center" wrapText="1"/>
      <protection/>
    </xf>
    <xf numFmtId="0" fontId="45" fillId="0" borderId="27" xfId="118" applyFont="1" applyBorder="1" applyAlignment="1">
      <alignment horizontal="center" vertical="center" wrapText="1"/>
      <protection/>
    </xf>
    <xf numFmtId="0" fontId="44" fillId="0" borderId="31" xfId="118" applyFont="1" applyBorder="1" applyAlignment="1">
      <alignment horizontal="center" vertical="center" wrapText="1"/>
      <protection/>
    </xf>
    <xf numFmtId="0" fontId="42" fillId="0" borderId="25" xfId="118" applyFont="1" applyBorder="1" applyAlignment="1">
      <alignment horizontal="left" vertical="center" wrapText="1"/>
      <protection/>
    </xf>
    <xf numFmtId="0" fontId="42" fillId="0" borderId="25" xfId="118" applyFont="1" applyBorder="1" applyAlignment="1">
      <alignment horizontal="center" vertical="center" wrapText="1"/>
      <protection/>
    </xf>
    <xf numFmtId="0" fontId="42" fillId="0" borderId="25" xfId="0" applyFont="1" applyBorder="1" applyAlignment="1">
      <alignment horizontal="left" vertical="center" wrapText="1"/>
    </xf>
    <xf numFmtId="3" fontId="42" fillId="0" borderId="26" xfId="121" applyNumberFormat="1" applyFont="1" applyFill="1" applyBorder="1" applyAlignment="1">
      <alignment horizontal="center" vertical="center"/>
      <protection/>
    </xf>
    <xf numFmtId="4" fontId="44" fillId="64" borderId="26" xfId="118" applyNumberFormat="1" applyFont="1" applyFill="1" applyBorder="1" applyAlignment="1">
      <alignment horizontal="right" vertical="center" wrapText="1"/>
      <protection/>
    </xf>
    <xf numFmtId="1" fontId="42" fillId="0" borderId="0" xfId="129" applyNumberFormat="1" applyFont="1">
      <alignment/>
      <protection/>
    </xf>
    <xf numFmtId="0" fontId="43" fillId="0" borderId="0" xfId="129" applyFont="1" applyAlignment="1">
      <alignment wrapText="1"/>
      <protection/>
    </xf>
    <xf numFmtId="1" fontId="42" fillId="0" borderId="0" xfId="0" applyNumberFormat="1" applyFont="1" applyAlignment="1">
      <alignment/>
    </xf>
    <xf numFmtId="0" fontId="55" fillId="64" borderId="0" xfId="129" applyFont="1" applyFill="1" applyBorder="1">
      <alignment/>
      <protection/>
    </xf>
    <xf numFmtId="0" fontId="55" fillId="0" borderId="0" xfId="121" applyFont="1" applyAlignment="1">
      <alignment wrapText="1"/>
      <protection/>
    </xf>
    <xf numFmtId="0" fontId="59" fillId="0" borderId="0" xfId="121" applyFont="1">
      <alignment/>
      <protection/>
    </xf>
    <xf numFmtId="0" fontId="55" fillId="0" borderId="0" xfId="121" applyFont="1">
      <alignment/>
      <protection/>
    </xf>
    <xf numFmtId="0" fontId="55" fillId="0" borderId="0" xfId="129" applyFont="1">
      <alignment/>
      <protection/>
    </xf>
    <xf numFmtId="1" fontId="64" fillId="0" borderId="0" xfId="121" applyNumberFormat="1" applyFont="1">
      <alignment/>
      <protection/>
    </xf>
    <xf numFmtId="1" fontId="64" fillId="0" borderId="0" xfId="118" applyNumberFormat="1" applyFont="1" applyAlignment="1">
      <alignment vertical="center"/>
      <protection/>
    </xf>
    <xf numFmtId="1" fontId="64" fillId="0" borderId="0" xfId="118" applyNumberFormat="1" applyFont="1" applyFill="1" applyBorder="1" applyAlignment="1">
      <alignment vertical="center"/>
      <protection/>
    </xf>
    <xf numFmtId="0" fontId="65" fillId="0" borderId="0" xfId="118" applyFont="1" applyAlignment="1">
      <alignment vertical="center"/>
      <protection/>
    </xf>
    <xf numFmtId="0" fontId="48" fillId="0" borderId="0" xfId="121" applyFont="1" applyAlignment="1">
      <alignment vertical="center"/>
      <protection/>
    </xf>
    <xf numFmtId="0" fontId="48" fillId="0" borderId="0" xfId="121" applyFont="1" applyAlignment="1">
      <alignment vertical="center" wrapText="1"/>
      <protection/>
    </xf>
    <xf numFmtId="0" fontId="48" fillId="0" borderId="0" xfId="121" applyFont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8" fillId="0" borderId="0" xfId="118" applyFont="1" applyAlignment="1">
      <alignment vertical="center"/>
      <protection/>
    </xf>
    <xf numFmtId="0" fontId="48" fillId="0" borderId="0" xfId="118" applyFont="1" applyAlignment="1">
      <alignment vertical="center" wrapText="1"/>
      <protection/>
    </xf>
    <xf numFmtId="0" fontId="48" fillId="64" borderId="0" xfId="118" applyFont="1" applyFill="1" applyAlignment="1">
      <alignment horizontal="center" vertical="center"/>
      <protection/>
    </xf>
    <xf numFmtId="0" fontId="48" fillId="64" borderId="0" xfId="118" applyFont="1" applyFill="1" applyAlignment="1">
      <alignment vertical="center"/>
      <protection/>
    </xf>
    <xf numFmtId="0" fontId="48" fillId="0" borderId="0" xfId="118" applyFont="1" applyFill="1" applyAlignment="1">
      <alignment vertical="center"/>
      <protection/>
    </xf>
    <xf numFmtId="0" fontId="49" fillId="0" borderId="0" xfId="118" applyFont="1" applyAlignment="1">
      <alignment vertical="center"/>
      <protection/>
    </xf>
    <xf numFmtId="0" fontId="48" fillId="0" borderId="0" xfId="118" applyFont="1" applyFill="1" applyAlignment="1">
      <alignment horizontal="center" vertical="center"/>
      <protection/>
    </xf>
    <xf numFmtId="0" fontId="48" fillId="0" borderId="0" xfId="118" applyFont="1" applyAlignment="1">
      <alignment horizontal="center" vertical="center"/>
      <protection/>
    </xf>
    <xf numFmtId="0" fontId="47" fillId="0" borderId="0" xfId="118" applyFont="1" applyBorder="1" applyAlignment="1">
      <alignment vertical="center"/>
      <protection/>
    </xf>
    <xf numFmtId="0" fontId="47" fillId="0" borderId="0" xfId="118" applyFont="1" applyBorder="1" applyAlignment="1">
      <alignment vertical="center" wrapText="1"/>
      <protection/>
    </xf>
    <xf numFmtId="0" fontId="47" fillId="0" borderId="0" xfId="118" applyFont="1" applyBorder="1" applyAlignment="1">
      <alignment horizontal="center" vertical="center" wrapText="1"/>
      <protection/>
    </xf>
    <xf numFmtId="0" fontId="47" fillId="64" borderId="0" xfId="118" applyFont="1" applyFill="1" applyBorder="1" applyAlignment="1">
      <alignment horizontal="center" vertical="center" wrapText="1"/>
      <protection/>
    </xf>
    <xf numFmtId="0" fontId="47" fillId="0" borderId="0" xfId="118" applyFont="1" applyFill="1" applyBorder="1" applyAlignment="1">
      <alignment horizontal="center" vertical="center" wrapText="1"/>
      <protection/>
    </xf>
    <xf numFmtId="0" fontId="47" fillId="0" borderId="0" xfId="118" applyFont="1" applyAlignment="1">
      <alignment vertical="center"/>
      <protection/>
    </xf>
    <xf numFmtId="0" fontId="67" fillId="0" borderId="0" xfId="0" applyFont="1" applyAlignment="1">
      <alignment horizontal="center" vertical="center"/>
    </xf>
    <xf numFmtId="0" fontId="66" fillId="0" borderId="23" xfId="118" applyFont="1" applyBorder="1" applyAlignment="1">
      <alignment horizontal="center" vertical="center" wrapText="1"/>
      <protection/>
    </xf>
    <xf numFmtId="0" fontId="66" fillId="0" borderId="24" xfId="118" applyFont="1" applyBorder="1" applyAlignment="1">
      <alignment horizontal="center" vertical="center" wrapText="1"/>
      <protection/>
    </xf>
    <xf numFmtId="0" fontId="66" fillId="0" borderId="25" xfId="0" applyFont="1" applyBorder="1" applyAlignment="1">
      <alignment horizontal="center" vertical="center" wrapText="1"/>
    </xf>
    <xf numFmtId="0" fontId="66" fillId="64" borderId="25" xfId="118" applyFont="1" applyFill="1" applyBorder="1" applyAlignment="1">
      <alignment horizontal="center" vertical="center" wrapText="1"/>
      <protection/>
    </xf>
    <xf numFmtId="169" fontId="66" fillId="64" borderId="25" xfId="118" applyNumberFormat="1" applyFont="1" applyFill="1" applyBorder="1" applyAlignment="1">
      <alignment horizontal="center" vertical="center" wrapText="1"/>
      <protection/>
    </xf>
    <xf numFmtId="169" fontId="66" fillId="64" borderId="23" xfId="118" applyNumberFormat="1" applyFont="1" applyFill="1" applyBorder="1" applyAlignment="1">
      <alignment horizontal="center" vertical="center" wrapText="1"/>
      <protection/>
    </xf>
    <xf numFmtId="0" fontId="48" fillId="0" borderId="25" xfId="0" applyFont="1" applyBorder="1" applyAlignment="1">
      <alignment horizontal="center" vertical="center"/>
    </xf>
    <xf numFmtId="0" fontId="48" fillId="0" borderId="27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1" fontId="62" fillId="0" borderId="25" xfId="0" applyNumberFormat="1" applyFont="1" applyFill="1" applyBorder="1" applyAlignment="1">
      <alignment vertical="center"/>
    </xf>
    <xf numFmtId="0" fontId="48" fillId="0" borderId="25" xfId="0" applyFont="1" applyBorder="1" applyAlignment="1">
      <alignment horizontal="center" vertical="center" wrapText="1"/>
    </xf>
    <xf numFmtId="9" fontId="48" fillId="64" borderId="25" xfId="118" applyNumberFormat="1" applyFont="1" applyFill="1" applyBorder="1" applyAlignment="1">
      <alignment horizontal="center" vertical="center"/>
      <protection/>
    </xf>
    <xf numFmtId="0" fontId="48" fillId="0" borderId="23" xfId="0" applyFont="1" applyBorder="1" applyAlignment="1">
      <alignment horizontal="center" vertical="center"/>
    </xf>
    <xf numFmtId="0" fontId="48" fillId="64" borderId="23" xfId="118" applyFont="1" applyFill="1" applyBorder="1" applyAlignment="1">
      <alignment horizontal="center" vertical="center" wrapText="1"/>
      <protection/>
    </xf>
    <xf numFmtId="9" fontId="48" fillId="64" borderId="23" xfId="118" applyNumberFormat="1" applyFont="1" applyFill="1" applyBorder="1" applyAlignment="1">
      <alignment horizontal="center" vertical="center"/>
      <protection/>
    </xf>
    <xf numFmtId="0" fontId="48" fillId="64" borderId="26" xfId="118" applyNumberFormat="1" applyFont="1" applyFill="1" applyBorder="1" applyAlignment="1">
      <alignment horizontal="center" vertical="center" wrapText="1"/>
      <protection/>
    </xf>
    <xf numFmtId="3" fontId="48" fillId="0" borderId="25" xfId="118" applyNumberFormat="1" applyFont="1" applyFill="1" applyBorder="1" applyAlignment="1">
      <alignment horizontal="center" vertical="center"/>
      <protection/>
    </xf>
    <xf numFmtId="4" fontId="48" fillId="64" borderId="25" xfId="0" applyNumberFormat="1" applyFont="1" applyFill="1" applyBorder="1" applyAlignment="1">
      <alignment horizontal="center" vertical="center"/>
    </xf>
    <xf numFmtId="9" fontId="48" fillId="64" borderId="27" xfId="118" applyNumberFormat="1" applyFont="1" applyFill="1" applyBorder="1" applyAlignment="1">
      <alignment horizontal="center" vertical="center"/>
      <protection/>
    </xf>
    <xf numFmtId="4" fontId="48" fillId="0" borderId="26" xfId="0" applyNumberFormat="1" applyFont="1" applyBorder="1" applyAlignment="1">
      <alignment horizontal="right" vertical="center"/>
    </xf>
    <xf numFmtId="3" fontId="48" fillId="0" borderId="23" xfId="118" applyNumberFormat="1" applyFont="1" applyFill="1" applyBorder="1" applyAlignment="1">
      <alignment horizontal="center" vertical="center"/>
      <protection/>
    </xf>
    <xf numFmtId="4" fontId="48" fillId="64" borderId="23" xfId="0" applyNumberFormat="1" applyFont="1" applyFill="1" applyBorder="1" applyAlignment="1">
      <alignment horizontal="center" vertical="center"/>
    </xf>
    <xf numFmtId="9" fontId="48" fillId="64" borderId="24" xfId="118" applyNumberFormat="1" applyFont="1" applyFill="1" applyBorder="1" applyAlignment="1">
      <alignment horizontal="center" vertical="center"/>
      <protection/>
    </xf>
    <xf numFmtId="0" fontId="48" fillId="64" borderId="26" xfId="118" applyFont="1" applyFill="1" applyBorder="1" applyAlignment="1">
      <alignment horizontal="center" vertical="center" wrapText="1"/>
      <protection/>
    </xf>
    <xf numFmtId="4" fontId="48" fillId="64" borderId="25" xfId="121" applyNumberFormat="1" applyFont="1" applyFill="1" applyBorder="1" applyAlignment="1">
      <alignment horizontal="center" vertical="center"/>
      <protection/>
    </xf>
    <xf numFmtId="0" fontId="48" fillId="0" borderId="24" xfId="0" applyFont="1" applyBorder="1" applyAlignment="1">
      <alignment vertical="center" wrapText="1"/>
    </xf>
    <xf numFmtId="0" fontId="48" fillId="64" borderId="28" xfId="118" applyNumberFormat="1" applyFont="1" applyFill="1" applyBorder="1" applyAlignment="1">
      <alignment horizontal="center" vertical="center" wrapText="1"/>
      <protection/>
    </xf>
    <xf numFmtId="4" fontId="48" fillId="64" borderId="32" xfId="121" applyNumberFormat="1" applyFont="1" applyFill="1" applyBorder="1" applyAlignment="1">
      <alignment horizontal="center" vertical="center"/>
      <protection/>
    </xf>
    <xf numFmtId="4" fontId="47" fillId="64" borderId="25" xfId="121" applyNumberFormat="1" applyFont="1" applyFill="1" applyBorder="1" applyAlignment="1">
      <alignment horizontal="right" vertical="center"/>
      <protection/>
    </xf>
    <xf numFmtId="0" fontId="47" fillId="0" borderId="0" xfId="118" applyFont="1" applyAlignment="1">
      <alignment vertical="center" wrapText="1"/>
      <protection/>
    </xf>
    <xf numFmtId="0" fontId="60" fillId="0" borderId="0" xfId="0" applyFont="1" applyFill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4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center" vertical="center"/>
    </xf>
    <xf numFmtId="0" fontId="62" fillId="0" borderId="0" xfId="121" applyFont="1" applyAlignment="1">
      <alignment vertical="center"/>
      <protection/>
    </xf>
    <xf numFmtId="0" fontId="64" fillId="0" borderId="0" xfId="118" applyFont="1" applyBorder="1" applyAlignment="1">
      <alignment vertical="center"/>
      <protection/>
    </xf>
    <xf numFmtId="0" fontId="64" fillId="0" borderId="0" xfId="121" applyFont="1">
      <alignment/>
      <protection/>
    </xf>
    <xf numFmtId="0" fontId="64" fillId="0" borderId="0" xfId="118" applyFont="1" applyAlignment="1">
      <alignment vertical="center"/>
      <protection/>
    </xf>
    <xf numFmtId="0" fontId="62" fillId="0" borderId="0" xfId="0" applyFont="1" applyAlignment="1">
      <alignment horizontal="center"/>
    </xf>
    <xf numFmtId="0" fontId="62" fillId="0" borderId="0" xfId="121" applyFont="1" applyAlignment="1">
      <alignment wrapText="1"/>
      <protection/>
    </xf>
    <xf numFmtId="0" fontId="63" fillId="0" borderId="0" xfId="121" applyFont="1">
      <alignment/>
      <protection/>
    </xf>
    <xf numFmtId="4" fontId="62" fillId="0" borderId="0" xfId="121" applyNumberFormat="1" applyFont="1" applyAlignment="1">
      <alignment horizontal="right"/>
      <protection/>
    </xf>
    <xf numFmtId="0" fontId="62" fillId="0" borderId="0" xfId="0" applyFont="1" applyAlignment="1">
      <alignment/>
    </xf>
    <xf numFmtId="0" fontId="62" fillId="0" borderId="0" xfId="118" applyFont="1" applyAlignment="1">
      <alignment vertical="center" wrapText="1"/>
      <protection/>
    </xf>
    <xf numFmtId="0" fontId="62" fillId="0" borderId="0" xfId="118" applyFont="1" applyAlignment="1">
      <alignment/>
      <protection/>
    </xf>
    <xf numFmtId="4" fontId="62" fillId="64" borderId="0" xfId="118" applyNumberFormat="1" applyFont="1" applyFill="1" applyAlignment="1">
      <alignment horizontal="right"/>
      <protection/>
    </xf>
    <xf numFmtId="0" fontId="62" fillId="64" borderId="0" xfId="118" applyFont="1" applyFill="1" applyAlignment="1">
      <alignment/>
      <protection/>
    </xf>
    <xf numFmtId="4" fontId="62" fillId="0" borderId="0" xfId="118" applyNumberFormat="1" applyFont="1" applyFill="1" applyAlignment="1">
      <alignment horizontal="right"/>
      <protection/>
    </xf>
    <xf numFmtId="4" fontId="62" fillId="0" borderId="0" xfId="118" applyNumberFormat="1" applyFont="1" applyAlignment="1">
      <alignment horizontal="right"/>
      <protection/>
    </xf>
    <xf numFmtId="0" fontId="64" fillId="0" borderId="0" xfId="118" applyFont="1" applyFill="1" applyBorder="1" applyAlignment="1">
      <alignment vertical="center" wrapText="1"/>
      <protection/>
    </xf>
    <xf numFmtId="0" fontId="65" fillId="0" borderId="0" xfId="118" applyFont="1" applyFill="1" applyBorder="1" applyAlignment="1">
      <alignment vertical="center"/>
      <protection/>
    </xf>
    <xf numFmtId="0" fontId="62" fillId="0" borderId="0" xfId="118" applyFont="1" applyBorder="1" applyAlignment="1">
      <alignment horizontal="left" vertical="center" wrapText="1"/>
      <protection/>
    </xf>
    <xf numFmtId="4" fontId="62" fillId="64" borderId="0" xfId="118" applyNumberFormat="1" applyFont="1" applyFill="1" applyBorder="1" applyAlignment="1">
      <alignment horizontal="right" vertical="center" wrapText="1"/>
      <protection/>
    </xf>
    <xf numFmtId="0" fontId="62" fillId="64" borderId="0" xfId="118" applyFont="1" applyFill="1" applyBorder="1" applyAlignment="1">
      <alignment horizontal="center" vertical="center" wrapText="1"/>
      <protection/>
    </xf>
    <xf numFmtId="4" fontId="62" fillId="0" borderId="0" xfId="118" applyNumberFormat="1" applyFont="1" applyFill="1" applyBorder="1" applyAlignment="1">
      <alignment horizontal="right" vertical="center" wrapText="1"/>
      <protection/>
    </xf>
    <xf numFmtId="4" fontId="62" fillId="0" borderId="0" xfId="118" applyNumberFormat="1" applyFont="1" applyBorder="1" applyAlignment="1">
      <alignment horizontal="right" vertical="center" wrapText="1"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 horizontal="right"/>
    </xf>
    <xf numFmtId="4" fontId="48" fillId="64" borderId="0" xfId="129" applyNumberFormat="1" applyFont="1" applyFill="1" applyAlignment="1">
      <alignment horizontal="right"/>
      <protection/>
    </xf>
    <xf numFmtId="0" fontId="48" fillId="64" borderId="0" xfId="129" applyFont="1" applyFill="1">
      <alignment/>
      <protection/>
    </xf>
    <xf numFmtId="4" fontId="48" fillId="0" borderId="0" xfId="129" applyNumberFormat="1" applyFont="1" applyFill="1" applyAlignment="1">
      <alignment horizontal="right"/>
      <protection/>
    </xf>
    <xf numFmtId="4" fontId="48" fillId="0" borderId="0" xfId="129" applyNumberFormat="1" applyFont="1" applyAlignment="1">
      <alignment horizontal="right"/>
      <protection/>
    </xf>
    <xf numFmtId="0" fontId="48" fillId="0" borderId="23" xfId="118" applyFont="1" applyBorder="1" applyAlignment="1">
      <alignment horizontal="center" vertical="center" wrapText="1"/>
      <protection/>
    </xf>
    <xf numFmtId="0" fontId="48" fillId="0" borderId="24" xfId="118" applyFont="1" applyBorder="1" applyAlignment="1">
      <alignment horizontal="center" vertical="center" wrapText="1"/>
      <protection/>
    </xf>
    <xf numFmtId="0" fontId="48" fillId="0" borderId="25" xfId="118" applyFont="1" applyBorder="1" applyAlignment="1">
      <alignment horizontal="center" vertical="center" wrapText="1"/>
      <protection/>
    </xf>
    <xf numFmtId="0" fontId="48" fillId="0" borderId="31" xfId="118" applyFont="1" applyBorder="1" applyAlignment="1">
      <alignment horizontal="center" vertical="center" wrapText="1"/>
      <protection/>
    </xf>
    <xf numFmtId="4" fontId="48" fillId="64" borderId="25" xfId="118" applyNumberFormat="1" applyFont="1" applyFill="1" applyBorder="1" applyAlignment="1">
      <alignment horizontal="center" vertical="center" wrapText="1"/>
      <protection/>
    </xf>
    <xf numFmtId="4" fontId="48" fillId="64" borderId="23" xfId="118" applyNumberFormat="1" applyFont="1" applyFill="1" applyBorder="1" applyAlignment="1">
      <alignment horizontal="center" vertical="center" wrapText="1"/>
      <protection/>
    </xf>
    <xf numFmtId="0" fontId="48" fillId="64" borderId="24" xfId="97" applyNumberFormat="1" applyFont="1" applyFill="1" applyBorder="1" applyAlignment="1" applyProtection="1">
      <alignment horizontal="left" vertical="center" wrapText="1"/>
      <protection/>
    </xf>
    <xf numFmtId="0" fontId="47" fillId="64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48" fillId="64" borderId="28" xfId="118" applyFont="1" applyFill="1" applyBorder="1" applyAlignment="1">
      <alignment horizontal="center" vertical="center" wrapText="1"/>
      <protection/>
    </xf>
    <xf numFmtId="4" fontId="48" fillId="0" borderId="23" xfId="118" applyNumberFormat="1" applyFont="1" applyFill="1" applyBorder="1" applyAlignment="1">
      <alignment horizontal="right" vertical="center"/>
      <protection/>
    </xf>
    <xf numFmtId="4" fontId="48" fillId="0" borderId="28" xfId="0" applyNumberFormat="1" applyFont="1" applyBorder="1" applyAlignment="1">
      <alignment horizontal="right" vertical="center"/>
    </xf>
    <xf numFmtId="4" fontId="47" fillId="64" borderId="30" xfId="118" applyNumberFormat="1" applyFont="1" applyFill="1" applyBorder="1" applyAlignment="1">
      <alignment horizontal="right" vertical="center" wrapText="1"/>
      <protection/>
    </xf>
    <xf numFmtId="0" fontId="48" fillId="0" borderId="0" xfId="118" applyFont="1" applyBorder="1" applyAlignment="1">
      <alignment vertical="center"/>
      <protection/>
    </xf>
    <xf numFmtId="0" fontId="48" fillId="0" borderId="0" xfId="118" applyFont="1" applyBorder="1" applyAlignment="1">
      <alignment horizontal="left" vertical="center"/>
      <protection/>
    </xf>
    <xf numFmtId="0" fontId="69" fillId="0" borderId="0" xfId="118" applyFont="1" applyAlignment="1">
      <alignment vertical="center"/>
      <protection/>
    </xf>
    <xf numFmtId="4" fontId="62" fillId="0" borderId="0" xfId="0" applyNumberFormat="1" applyFont="1" applyAlignment="1">
      <alignment horizontal="right"/>
    </xf>
    <xf numFmtId="0" fontId="64" fillId="0" borderId="0" xfId="118" applyFont="1" applyBorder="1" applyAlignment="1">
      <alignment horizontal="left" vertical="center" wrapText="1"/>
      <protection/>
    </xf>
    <xf numFmtId="4" fontId="62" fillId="64" borderId="0" xfId="129" applyNumberFormat="1" applyFont="1" applyFill="1" applyAlignment="1">
      <alignment horizontal="right"/>
      <protection/>
    </xf>
    <xf numFmtId="0" fontId="62" fillId="64" borderId="0" xfId="129" applyFont="1" applyFill="1">
      <alignment/>
      <protection/>
    </xf>
    <xf numFmtId="4" fontId="62" fillId="0" borderId="0" xfId="129" applyNumberFormat="1" applyFont="1" applyFill="1" applyAlignment="1">
      <alignment horizontal="right"/>
      <protection/>
    </xf>
    <xf numFmtId="4" fontId="62" fillId="0" borderId="0" xfId="129" applyNumberFormat="1" applyFont="1" applyAlignment="1">
      <alignment horizontal="right"/>
      <protection/>
    </xf>
    <xf numFmtId="0" fontId="48" fillId="0" borderId="0" xfId="122" applyFont="1">
      <alignment/>
      <protection/>
    </xf>
    <xf numFmtId="0" fontId="48" fillId="0" borderId="0" xfId="122" applyFont="1" applyFill="1">
      <alignment/>
      <protection/>
    </xf>
    <xf numFmtId="0" fontId="48" fillId="0" borderId="0" xfId="129" applyFont="1" applyFill="1">
      <alignment/>
      <protection/>
    </xf>
    <xf numFmtId="0" fontId="48" fillId="0" borderId="24" xfId="118" applyFont="1" applyFill="1" applyBorder="1" applyAlignment="1">
      <alignment horizontal="center" vertical="center" wrapText="1"/>
      <protection/>
    </xf>
    <xf numFmtId="0" fontId="48" fillId="0" borderId="25" xfId="118" applyFont="1" applyFill="1" applyBorder="1" applyAlignment="1">
      <alignment horizontal="center" vertical="center" wrapText="1"/>
      <protection/>
    </xf>
    <xf numFmtId="0" fontId="48" fillId="0" borderId="31" xfId="118" applyFont="1" applyFill="1" applyBorder="1" applyAlignment="1">
      <alignment horizontal="center" vertical="center" wrapText="1"/>
      <protection/>
    </xf>
    <xf numFmtId="0" fontId="48" fillId="0" borderId="25" xfId="122" applyFont="1" applyFill="1" applyBorder="1" applyAlignment="1">
      <alignment horizontal="center" vertical="center" wrapText="1"/>
      <protection/>
    </xf>
    <xf numFmtId="0" fontId="48" fillId="0" borderId="23" xfId="118" applyFont="1" applyFill="1" applyBorder="1" applyAlignment="1">
      <alignment horizontal="center" vertical="center" wrapText="1"/>
      <protection/>
    </xf>
    <xf numFmtId="0" fontId="48" fillId="0" borderId="24" xfId="97" applyNumberFormat="1" applyFont="1" applyFill="1" applyBorder="1" applyAlignment="1" applyProtection="1">
      <alignment horizontal="left" vertical="center" wrapText="1"/>
      <protection/>
    </xf>
    <xf numFmtId="0" fontId="47" fillId="0" borderId="23" xfId="122" applyFont="1" applyFill="1" applyBorder="1" applyAlignment="1">
      <alignment horizontal="center" vertical="center" wrapText="1"/>
      <protection/>
    </xf>
    <xf numFmtId="1" fontId="48" fillId="0" borderId="23" xfId="122" applyNumberFormat="1" applyFont="1" applyFill="1" applyBorder="1" applyAlignment="1">
      <alignment horizontal="center" vertical="center"/>
      <protection/>
    </xf>
    <xf numFmtId="0" fontId="48" fillId="0" borderId="28" xfId="122" applyFont="1" applyFill="1" applyBorder="1" applyAlignment="1">
      <alignment horizontal="center" vertical="center" wrapText="1"/>
      <protection/>
    </xf>
    <xf numFmtId="0" fontId="48" fillId="0" borderId="28" xfId="118" applyFont="1" applyFill="1" applyBorder="1" applyAlignment="1">
      <alignment horizontal="center" vertical="center" wrapText="1"/>
      <protection/>
    </xf>
    <xf numFmtId="2" fontId="48" fillId="0" borderId="23" xfId="118" applyNumberFormat="1" applyFont="1" applyFill="1" applyBorder="1" applyAlignment="1">
      <alignment horizontal="center" vertical="center"/>
      <protection/>
    </xf>
    <xf numFmtId="9" fontId="48" fillId="0" borderId="24" xfId="118" applyNumberFormat="1" applyFont="1" applyFill="1" applyBorder="1" applyAlignment="1">
      <alignment horizontal="center" vertical="center"/>
      <protection/>
    </xf>
    <xf numFmtId="4" fontId="48" fillId="0" borderId="28" xfId="122" applyNumberFormat="1" applyFont="1" applyFill="1" applyBorder="1" applyAlignment="1">
      <alignment vertical="center"/>
      <protection/>
    </xf>
    <xf numFmtId="4" fontId="47" fillId="0" borderId="25" xfId="118" applyNumberFormat="1" applyFont="1" applyFill="1" applyBorder="1" applyAlignment="1">
      <alignment vertical="center" wrapText="1"/>
      <protection/>
    </xf>
    <xf numFmtId="4" fontId="47" fillId="0" borderId="25" xfId="121" applyNumberFormat="1" applyFont="1" applyFill="1" applyBorder="1" applyAlignment="1">
      <alignment horizontal="right" vertical="center"/>
      <protection/>
    </xf>
    <xf numFmtId="0" fontId="48" fillId="0" borderId="0" xfId="118" applyFont="1" applyFill="1" applyBorder="1" applyAlignment="1">
      <alignment vertical="center"/>
      <protection/>
    </xf>
    <xf numFmtId="0" fontId="48" fillId="0" borderId="0" xfId="118" applyFont="1" applyFill="1" applyBorder="1" applyAlignment="1">
      <alignment horizontal="left" vertical="center"/>
      <protection/>
    </xf>
    <xf numFmtId="0" fontId="69" fillId="0" borderId="0" xfId="118" applyFont="1" applyFill="1" applyAlignment="1">
      <alignment vertical="center"/>
      <protection/>
    </xf>
    <xf numFmtId="0" fontId="70" fillId="0" borderId="0" xfId="122" applyFont="1" applyFill="1">
      <alignment/>
      <protection/>
    </xf>
    <xf numFmtId="0" fontId="48" fillId="0" borderId="0" xfId="122" applyFont="1" applyFill="1" applyAlignment="1">
      <alignment horizontal="center" vertical="center"/>
      <protection/>
    </xf>
    <xf numFmtId="0" fontId="62" fillId="0" borderId="0" xfId="118" applyFont="1" applyFill="1" applyAlignment="1">
      <alignment vertical="center"/>
      <protection/>
    </xf>
    <xf numFmtId="0" fontId="62" fillId="0" borderId="0" xfId="118" applyFont="1" applyFill="1" applyAlignment="1">
      <alignment/>
      <protection/>
    </xf>
    <xf numFmtId="0" fontId="62" fillId="0" borderId="0" xfId="118" applyFont="1" applyFill="1">
      <alignment/>
      <protection/>
    </xf>
    <xf numFmtId="0" fontId="62" fillId="0" borderId="0" xfId="122" applyFont="1">
      <alignment/>
      <protection/>
    </xf>
    <xf numFmtId="0" fontId="62" fillId="0" borderId="0" xfId="122" applyFont="1" applyFill="1">
      <alignment/>
      <protection/>
    </xf>
    <xf numFmtId="0" fontId="63" fillId="0" borderId="0" xfId="118" applyFont="1" applyFill="1" applyAlignment="1">
      <alignment vertical="center"/>
      <protection/>
    </xf>
    <xf numFmtId="0" fontId="62" fillId="0" borderId="0" xfId="121" applyFont="1" applyFill="1">
      <alignment/>
      <protection/>
    </xf>
    <xf numFmtId="169" fontId="62" fillId="0" borderId="0" xfId="121" applyNumberFormat="1" applyFont="1" applyFill="1">
      <alignment/>
      <protection/>
    </xf>
    <xf numFmtId="0" fontId="64" fillId="0" borderId="0" xfId="118" applyFont="1" applyFill="1" applyBorder="1" applyAlignment="1">
      <alignment horizontal="left" vertical="center" wrapText="1"/>
      <protection/>
    </xf>
    <xf numFmtId="0" fontId="62" fillId="0" borderId="0" xfId="129" applyFont="1" applyFill="1">
      <alignment/>
      <protection/>
    </xf>
    <xf numFmtId="0" fontId="42" fillId="0" borderId="23" xfId="118" applyFont="1" applyBorder="1" applyAlignment="1">
      <alignment horizontal="center" vertical="center" wrapText="1"/>
      <protection/>
    </xf>
    <xf numFmtId="0" fontId="43" fillId="0" borderId="25" xfId="118" applyFont="1" applyBorder="1" applyAlignment="1">
      <alignment horizontal="center" vertical="center" wrapText="1"/>
      <protection/>
    </xf>
    <xf numFmtId="0" fontId="43" fillId="0" borderId="24" xfId="118" applyFont="1" applyBorder="1" applyAlignment="1">
      <alignment horizontal="center" vertical="center" wrapText="1"/>
      <protection/>
    </xf>
    <xf numFmtId="0" fontId="42" fillId="0" borderId="24" xfId="118" applyFont="1" applyBorder="1" applyAlignment="1">
      <alignment horizontal="center" vertical="center" wrapText="1"/>
      <protection/>
    </xf>
    <xf numFmtId="4" fontId="42" fillId="64" borderId="27" xfId="118" applyNumberFormat="1" applyFont="1" applyFill="1" applyBorder="1" applyAlignment="1">
      <alignment horizontal="center" vertical="center" wrapText="1"/>
      <protection/>
    </xf>
    <xf numFmtId="0" fontId="42" fillId="64" borderId="25" xfId="124" applyFont="1" applyFill="1" applyBorder="1" applyAlignment="1">
      <alignment horizontal="left" vertical="center" wrapText="1"/>
      <protection/>
    </xf>
    <xf numFmtId="0" fontId="42" fillId="0" borderId="25" xfId="124" applyFont="1" applyBorder="1" applyAlignment="1">
      <alignment horizontal="center" vertical="center" wrapText="1"/>
      <protection/>
    </xf>
    <xf numFmtId="3" fontId="42" fillId="0" borderId="25" xfId="118" applyNumberFormat="1" applyFont="1" applyFill="1" applyBorder="1" applyAlignment="1">
      <alignment horizontal="center" vertical="center"/>
      <protection/>
    </xf>
    <xf numFmtId="4" fontId="42" fillId="0" borderId="26" xfId="0" applyNumberFormat="1" applyFont="1" applyBorder="1" applyAlignment="1">
      <alignment horizontal="right" vertical="center"/>
    </xf>
    <xf numFmtId="0" fontId="48" fillId="0" borderId="25" xfId="125" applyFont="1" applyBorder="1" applyAlignment="1">
      <alignment horizontal="center" vertical="center" wrapText="1"/>
      <protection/>
    </xf>
    <xf numFmtId="4" fontId="48" fillId="64" borderId="28" xfId="0" applyNumberFormat="1" applyFont="1" applyFill="1" applyBorder="1" applyAlignment="1">
      <alignment horizontal="center" vertical="center"/>
    </xf>
    <xf numFmtId="4" fontId="44" fillId="0" borderId="25" xfId="0" applyNumberFormat="1" applyFont="1" applyBorder="1" applyAlignment="1">
      <alignment horizontal="right" vertical="center"/>
    </xf>
    <xf numFmtId="0" fontId="64" fillId="0" borderId="0" xfId="118" applyNumberFormat="1" applyFont="1" applyBorder="1" applyAlignment="1">
      <alignment vertical="center"/>
      <protection/>
    </xf>
    <xf numFmtId="0" fontId="64" fillId="0" borderId="0" xfId="118" applyNumberFormat="1" applyFont="1" applyBorder="1" applyAlignment="1">
      <alignment vertical="center" wrapText="1"/>
      <protection/>
    </xf>
    <xf numFmtId="0" fontId="65" fillId="0" borderId="0" xfId="118" applyNumberFormat="1" applyFont="1" applyBorder="1" applyAlignment="1">
      <alignment vertical="center"/>
      <protection/>
    </xf>
    <xf numFmtId="0" fontId="71" fillId="0" borderId="0" xfId="0" applyFont="1" applyAlignment="1">
      <alignment/>
    </xf>
    <xf numFmtId="2" fontId="48" fillId="0" borderId="0" xfId="0" applyNumberFormat="1" applyFont="1" applyAlignment="1">
      <alignment horizontal="right"/>
    </xf>
    <xf numFmtId="2" fontId="48" fillId="64" borderId="25" xfId="118" applyNumberFormat="1" applyFont="1" applyFill="1" applyBorder="1" applyAlignment="1">
      <alignment horizontal="center" vertical="center" wrapText="1"/>
      <protection/>
    </xf>
    <xf numFmtId="4" fontId="48" fillId="64" borderId="27" xfId="118" applyNumberFormat="1" applyFont="1" applyFill="1" applyBorder="1" applyAlignment="1">
      <alignment horizontal="center" vertical="center" wrapText="1"/>
      <protection/>
    </xf>
    <xf numFmtId="0" fontId="67" fillId="0" borderId="25" xfId="0" applyFont="1" applyFill="1" applyBorder="1" applyAlignment="1">
      <alignment horizontal="center" vertical="center" wrapText="1"/>
    </xf>
    <xf numFmtId="49" fontId="67" fillId="0" borderId="25" xfId="0" applyNumberFormat="1" applyFont="1" applyFill="1" applyBorder="1" applyAlignment="1">
      <alignment horizontal="center"/>
    </xf>
    <xf numFmtId="0" fontId="48" fillId="64" borderId="25" xfId="118" applyNumberFormat="1" applyFont="1" applyFill="1" applyBorder="1" applyAlignment="1">
      <alignment horizontal="center" vertical="center" wrapText="1"/>
      <protection/>
    </xf>
    <xf numFmtId="170" fontId="42" fillId="64" borderId="25" xfId="154" applyNumberFormat="1" applyFont="1" applyFill="1" applyBorder="1" applyAlignment="1" applyProtection="1">
      <alignment horizontal="right" vertical="center"/>
      <protection/>
    </xf>
    <xf numFmtId="0" fontId="67" fillId="0" borderId="25" xfId="0" applyFont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5" xfId="123" applyFont="1" applyFill="1" applyBorder="1" applyAlignment="1">
      <alignment horizontal="center" vertical="center"/>
      <protection/>
    </xf>
    <xf numFmtId="0" fontId="72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/>
    </xf>
    <xf numFmtId="0" fontId="67" fillId="0" borderId="30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vertical="center" wrapText="1"/>
    </xf>
    <xf numFmtId="0" fontId="48" fillId="0" borderId="25" xfId="0" applyFont="1" applyBorder="1" applyAlignment="1">
      <alignment horizontal="left" vertical="center" wrapText="1"/>
    </xf>
    <xf numFmtId="0" fontId="67" fillId="64" borderId="25" xfId="0" applyFont="1" applyFill="1" applyBorder="1" applyAlignment="1">
      <alignment horizontal="center" vertical="center" wrapText="1"/>
    </xf>
    <xf numFmtId="0" fontId="48" fillId="64" borderId="23" xfId="118" applyNumberFormat="1" applyFont="1" applyFill="1" applyBorder="1" applyAlignment="1">
      <alignment horizontal="center" vertical="center" wrapText="1"/>
      <protection/>
    </xf>
    <xf numFmtId="0" fontId="48" fillId="0" borderId="25" xfId="0" applyFont="1" applyFill="1" applyBorder="1" applyAlignment="1">
      <alignment vertical="center" wrapText="1"/>
    </xf>
    <xf numFmtId="0" fontId="67" fillId="64" borderId="33" xfId="0" applyFont="1" applyFill="1" applyBorder="1" applyAlignment="1">
      <alignment horizontal="center" vertical="center" wrapText="1"/>
    </xf>
    <xf numFmtId="3" fontId="48" fillId="0" borderId="24" xfId="118" applyNumberFormat="1" applyFont="1" applyFill="1" applyBorder="1" applyAlignment="1">
      <alignment horizontal="center" vertical="center"/>
      <protection/>
    </xf>
    <xf numFmtId="0" fontId="48" fillId="0" borderId="23" xfId="0" applyFont="1" applyFill="1" applyBorder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 horizontal="right"/>
    </xf>
    <xf numFmtId="9" fontId="48" fillId="0" borderId="0" xfId="0" applyNumberFormat="1" applyFont="1" applyAlignment="1">
      <alignment horizontal="center"/>
    </xf>
    <xf numFmtId="4" fontId="60" fillId="0" borderId="0" xfId="0" applyNumberFormat="1" applyFont="1" applyAlignment="1">
      <alignment horizontal="right"/>
    </xf>
    <xf numFmtId="0" fontId="60" fillId="0" borderId="0" xfId="118" applyFont="1">
      <alignment/>
      <protection/>
    </xf>
    <xf numFmtId="2" fontId="62" fillId="0" borderId="0" xfId="121" applyNumberFormat="1" applyFont="1" applyAlignment="1">
      <alignment horizontal="right"/>
      <protection/>
    </xf>
    <xf numFmtId="2" fontId="62" fillId="64" borderId="0" xfId="118" applyNumberFormat="1" applyFont="1" applyFill="1" applyAlignment="1">
      <alignment horizontal="right"/>
      <protection/>
    </xf>
    <xf numFmtId="0" fontId="62" fillId="0" borderId="0" xfId="118" applyNumberFormat="1" applyFont="1" applyBorder="1" applyAlignment="1">
      <alignment vertical="center"/>
      <protection/>
    </xf>
    <xf numFmtId="2" fontId="62" fillId="0" borderId="0" xfId="0" applyNumberFormat="1" applyFont="1" applyAlignment="1">
      <alignment horizontal="right"/>
    </xf>
    <xf numFmtId="0" fontId="71" fillId="0" borderId="0" xfId="128" applyFont="1">
      <alignment/>
      <protection/>
    </xf>
    <xf numFmtId="0" fontId="62" fillId="0" borderId="0" xfId="128" applyFont="1" applyFill="1">
      <alignment/>
      <protection/>
    </xf>
    <xf numFmtId="49" fontId="66" fillId="0" borderId="23" xfId="118" applyNumberFormat="1" applyFont="1" applyFill="1" applyBorder="1" applyAlignment="1">
      <alignment horizontal="center" vertical="center" wrapText="1"/>
      <protection/>
    </xf>
    <xf numFmtId="0" fontId="66" fillId="0" borderId="23" xfId="118" applyFont="1" applyFill="1" applyBorder="1" applyAlignment="1">
      <alignment horizontal="center" vertical="center" wrapText="1"/>
      <protection/>
    </xf>
    <xf numFmtId="4" fontId="66" fillId="0" borderId="23" xfId="118" applyNumberFormat="1" applyFont="1" applyFill="1" applyBorder="1" applyAlignment="1">
      <alignment horizontal="center" vertical="center" wrapText="1"/>
      <protection/>
    </xf>
    <xf numFmtId="4" fontId="66" fillId="0" borderId="24" xfId="118" applyNumberFormat="1" applyFont="1" applyBorder="1" applyAlignment="1">
      <alignment horizontal="center" vertical="center" wrapText="1"/>
      <protection/>
    </xf>
    <xf numFmtId="4" fontId="66" fillId="0" borderId="23" xfId="118" applyNumberFormat="1" applyFont="1" applyBorder="1" applyAlignment="1">
      <alignment horizontal="center" vertical="center" wrapText="1"/>
      <protection/>
    </xf>
    <xf numFmtId="0" fontId="60" fillId="0" borderId="25" xfId="127" applyFont="1" applyBorder="1" applyAlignment="1">
      <alignment horizontal="center" vertical="center" wrapText="1"/>
      <protection/>
    </xf>
    <xf numFmtId="0" fontId="48" fillId="0" borderId="25" xfId="127" applyNumberFormat="1" applyFont="1" applyBorder="1" applyAlignment="1">
      <alignment horizontal="center" vertical="center" wrapText="1"/>
      <protection/>
    </xf>
    <xf numFmtId="1" fontId="48" fillId="0" borderId="25" xfId="127" applyNumberFormat="1" applyFont="1" applyFill="1" applyBorder="1" applyAlignment="1">
      <alignment horizontal="center" vertical="center" wrapText="1"/>
      <protection/>
    </xf>
    <xf numFmtId="0" fontId="48" fillId="0" borderId="25" xfId="127" applyFont="1" applyFill="1" applyBorder="1" applyAlignment="1">
      <alignment horizontal="center" vertical="center" wrapText="1"/>
      <protection/>
    </xf>
    <xf numFmtId="1" fontId="48" fillId="0" borderId="25" xfId="121" applyNumberFormat="1" applyFont="1" applyFill="1" applyBorder="1" applyAlignment="1">
      <alignment horizontal="center" vertical="center" wrapText="1"/>
      <protection/>
    </xf>
    <xf numFmtId="0" fontId="62" fillId="0" borderId="0" xfId="128" applyFont="1">
      <alignment/>
      <protection/>
    </xf>
    <xf numFmtId="0" fontId="74" fillId="0" borderId="0" xfId="127" applyFont="1" applyAlignment="1">
      <alignment horizontal="left" vertical="center"/>
      <protection/>
    </xf>
    <xf numFmtId="0" fontId="62" fillId="0" borderId="0" xfId="127" applyFont="1">
      <alignment/>
      <protection/>
    </xf>
    <xf numFmtId="0" fontId="62" fillId="0" borderId="0" xfId="127" applyFont="1" applyFill="1">
      <alignment/>
      <protection/>
    </xf>
    <xf numFmtId="0" fontId="55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4" fontId="55" fillId="0" borderId="0" xfId="0" applyNumberFormat="1" applyFont="1" applyFill="1" applyAlignment="1">
      <alignment horizontal="right" vertical="center"/>
    </xf>
    <xf numFmtId="9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/>
    </xf>
    <xf numFmtId="9" fontId="42" fillId="0" borderId="0" xfId="0" applyNumberFormat="1" applyFont="1" applyAlignment="1">
      <alignment horizontal="center"/>
    </xf>
    <xf numFmtId="0" fontId="71" fillId="0" borderId="0" xfId="0" applyFont="1" applyFill="1" applyAlignment="1">
      <alignment wrapText="1"/>
    </xf>
    <xf numFmtId="0" fontId="75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4" fontId="71" fillId="0" borderId="0" xfId="0" applyNumberFormat="1" applyFont="1" applyFill="1" applyAlignment="1">
      <alignment horizontal="right" vertical="center"/>
    </xf>
    <xf numFmtId="9" fontId="71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Alignment="1">
      <alignment horizontal="center" vertical="center"/>
    </xf>
    <xf numFmtId="9" fontId="5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8" fillId="0" borderId="25" xfId="118" applyFont="1" applyBorder="1" applyAlignment="1">
      <alignment horizontal="left" vertical="center" wrapText="1"/>
      <protection/>
    </xf>
    <xf numFmtId="0" fontId="53" fillId="0" borderId="0" xfId="0" applyFont="1" applyFill="1" applyAlignment="1">
      <alignment wrapText="1"/>
    </xf>
    <xf numFmtId="2" fontId="55" fillId="0" borderId="0" xfId="0" applyNumberFormat="1" applyFont="1" applyAlignment="1">
      <alignment horizontal="right" vertical="center"/>
    </xf>
    <xf numFmtId="0" fontId="71" fillId="0" borderId="0" xfId="0" applyFont="1" applyFill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9" fontId="71" fillId="0" borderId="0" xfId="0" applyNumberFormat="1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2" fontId="42" fillId="0" borderId="0" xfId="0" applyNumberFormat="1" applyFont="1" applyAlignment="1">
      <alignment horizontal="right" vertical="center"/>
    </xf>
    <xf numFmtId="9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horizontal="right" vertical="center"/>
    </xf>
    <xf numFmtId="0" fontId="43" fillId="0" borderId="25" xfId="0" applyFont="1" applyBorder="1" applyAlignment="1">
      <alignment horizontal="center" vertical="center" wrapText="1"/>
    </xf>
    <xf numFmtId="2" fontId="42" fillId="0" borderId="25" xfId="0" applyNumberFormat="1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4" fontId="42" fillId="0" borderId="25" xfId="0" applyNumberFormat="1" applyFont="1" applyBorder="1" applyAlignment="1">
      <alignment horizontal="center" vertical="center" wrapText="1"/>
    </xf>
    <xf numFmtId="4" fontId="44" fillId="64" borderId="26" xfId="121" applyNumberFormat="1" applyFont="1" applyFill="1" applyBorder="1" applyAlignment="1">
      <alignment horizontal="right" vertical="center"/>
      <protection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2" fillId="0" borderId="0" xfId="0" applyFont="1" applyAlignment="1">
      <alignment vertical="center"/>
    </xf>
    <xf numFmtId="2" fontId="62" fillId="0" borderId="0" xfId="0" applyNumberFormat="1" applyFont="1" applyAlignment="1">
      <alignment horizontal="right" vertical="center"/>
    </xf>
    <xf numFmtId="9" fontId="62" fillId="0" borderId="0" xfId="0" applyNumberFormat="1" applyFont="1" applyAlignment="1">
      <alignment vertical="center"/>
    </xf>
    <xf numFmtId="4" fontId="62" fillId="0" borderId="0" xfId="0" applyNumberFormat="1" applyFont="1" applyAlignment="1">
      <alignment horizontal="right" vertical="center"/>
    </xf>
    <xf numFmtId="0" fontId="42" fillId="0" borderId="0" xfId="127" applyNumberFormat="1" applyFont="1" applyFill="1">
      <alignment/>
      <protection/>
    </xf>
    <xf numFmtId="0" fontId="43" fillId="0" borderId="0" xfId="118" applyFont="1" applyFill="1" applyAlignment="1">
      <alignment vertical="center"/>
      <protection/>
    </xf>
    <xf numFmtId="0" fontId="47" fillId="0" borderId="23" xfId="118" applyFont="1" applyFill="1" applyBorder="1" applyAlignment="1">
      <alignment horizontal="center" vertical="center" wrapText="1"/>
      <protection/>
    </xf>
    <xf numFmtId="49" fontId="47" fillId="0" borderId="23" xfId="118" applyNumberFormat="1" applyFont="1" applyFill="1" applyBorder="1" applyAlignment="1">
      <alignment horizontal="center" vertical="center" wrapText="1"/>
      <protection/>
    </xf>
    <xf numFmtId="0" fontId="47" fillId="0" borderId="24" xfId="118" applyFont="1" applyFill="1" applyBorder="1" applyAlignment="1">
      <alignment horizontal="center" vertical="center" wrapText="1"/>
      <protection/>
    </xf>
    <xf numFmtId="0" fontId="47" fillId="0" borderId="25" xfId="118" applyFont="1" applyFill="1" applyBorder="1" applyAlignment="1">
      <alignment horizontal="center" vertical="center" wrapText="1"/>
      <protection/>
    </xf>
    <xf numFmtId="4" fontId="47" fillId="0" borderId="28" xfId="118" applyNumberFormat="1" applyFont="1" applyFill="1" applyBorder="1" applyAlignment="1">
      <alignment horizontal="center" vertical="center" wrapText="1"/>
      <protection/>
    </xf>
    <xf numFmtId="4" fontId="47" fillId="0" borderId="24" xfId="118" applyNumberFormat="1" applyFont="1" applyFill="1" applyBorder="1" applyAlignment="1">
      <alignment horizontal="center" vertical="center" wrapText="1"/>
      <protection/>
    </xf>
    <xf numFmtId="4" fontId="47" fillId="0" borderId="23" xfId="118" applyNumberFormat="1" applyFont="1" applyFill="1" applyBorder="1" applyAlignment="1">
      <alignment horizontal="center" vertical="center" wrapText="1"/>
      <protection/>
    </xf>
    <xf numFmtId="0" fontId="48" fillId="0" borderId="30" xfId="127" applyFont="1" applyFill="1" applyBorder="1" applyAlignment="1">
      <alignment horizontal="center" vertical="center" wrapText="1"/>
      <protection/>
    </xf>
    <xf numFmtId="172" fontId="48" fillId="0" borderId="25" xfId="155" applyNumberFormat="1" applyFont="1" applyFill="1" applyBorder="1" applyAlignment="1" applyProtection="1">
      <alignment horizontal="right" vertical="center" wrapText="1"/>
      <protection/>
    </xf>
    <xf numFmtId="168" fontId="42" fillId="0" borderId="0" xfId="127" applyNumberFormat="1" applyFont="1" applyFill="1">
      <alignment/>
      <protection/>
    </xf>
    <xf numFmtId="0" fontId="42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8" fillId="0" borderId="23" xfId="127" applyFont="1" applyFill="1" applyBorder="1" applyAlignment="1">
      <alignment horizontal="center" vertical="center" wrapText="1"/>
      <protection/>
    </xf>
    <xf numFmtId="0" fontId="48" fillId="0" borderId="23" xfId="127" applyNumberFormat="1" applyFont="1" applyFill="1" applyBorder="1" applyAlignment="1">
      <alignment horizontal="center" vertical="center" wrapText="1"/>
      <protection/>
    </xf>
    <xf numFmtId="49" fontId="48" fillId="0" borderId="23" xfId="127" applyNumberFormat="1" applyFont="1" applyFill="1" applyBorder="1" applyAlignment="1">
      <alignment horizontal="center" vertical="center" wrapText="1"/>
      <protection/>
    </xf>
    <xf numFmtId="168" fontId="42" fillId="0" borderId="0" xfId="155" applyFont="1" applyFill="1" applyBorder="1" applyAlignment="1" applyProtection="1">
      <alignment wrapText="1"/>
      <protection/>
    </xf>
    <xf numFmtId="168" fontId="48" fillId="0" borderId="0" xfId="155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wrapText="1"/>
    </xf>
    <xf numFmtId="0" fontId="62" fillId="0" borderId="0" xfId="118" applyFont="1" applyFill="1" applyAlignment="1">
      <alignment horizontal="left"/>
      <protection/>
    </xf>
    <xf numFmtId="0" fontId="62" fillId="0" borderId="0" xfId="127" applyNumberFormat="1" applyFont="1" applyFill="1">
      <alignment/>
      <protection/>
    </xf>
    <xf numFmtId="0" fontId="64" fillId="0" borderId="0" xfId="127" applyFont="1" applyFill="1" applyAlignment="1">
      <alignment vertical="center"/>
      <protection/>
    </xf>
    <xf numFmtId="172" fontId="48" fillId="0" borderId="25" xfId="155" applyNumberFormat="1" applyFont="1" applyFill="1" applyBorder="1" applyAlignment="1" applyProtection="1">
      <alignment horizontal="center" vertical="center" wrapText="1"/>
      <protection/>
    </xf>
    <xf numFmtId="3" fontId="48" fillId="64" borderId="25" xfId="118" applyNumberFormat="1" applyFont="1" applyFill="1" applyBorder="1" applyAlignment="1">
      <alignment horizontal="center" vertical="center" wrapText="1"/>
      <protection/>
    </xf>
    <xf numFmtId="9" fontId="48" fillId="0" borderId="25" xfId="127" applyNumberFormat="1" applyFont="1" applyFill="1" applyBorder="1" applyAlignment="1">
      <alignment horizontal="center" vertical="center" wrapText="1"/>
      <protection/>
    </xf>
    <xf numFmtId="4" fontId="47" fillId="64" borderId="26" xfId="118" applyNumberFormat="1" applyFont="1" applyFill="1" applyBorder="1" applyAlignment="1">
      <alignment vertical="center" wrapText="1"/>
      <protection/>
    </xf>
    <xf numFmtId="0" fontId="48" fillId="0" borderId="23" xfId="0" applyFont="1" applyBorder="1" applyAlignment="1">
      <alignment vertical="center" wrapText="1"/>
    </xf>
    <xf numFmtId="1" fontId="62" fillId="0" borderId="23" xfId="0" applyNumberFormat="1" applyFont="1" applyFill="1" applyBorder="1" applyAlignment="1">
      <alignment vertical="center"/>
    </xf>
    <xf numFmtId="0" fontId="48" fillId="64" borderId="34" xfId="118" applyFont="1" applyFill="1" applyBorder="1" applyAlignment="1">
      <alignment horizontal="center" vertical="center" wrapText="1"/>
      <protection/>
    </xf>
    <xf numFmtId="4" fontId="48" fillId="64" borderId="35" xfId="121" applyNumberFormat="1" applyFont="1" applyFill="1" applyBorder="1" applyAlignment="1">
      <alignment horizontal="right" vertical="center"/>
      <protection/>
    </xf>
    <xf numFmtId="4" fontId="42" fillId="0" borderId="26" xfId="0" applyNumberFormat="1" applyFont="1" applyBorder="1" applyAlignment="1">
      <alignment horizontal="center" vertical="center"/>
    </xf>
    <xf numFmtId="4" fontId="42" fillId="64" borderId="25" xfId="118" applyNumberFormat="1" applyFont="1" applyFill="1" applyBorder="1" applyAlignment="1">
      <alignment horizontal="center" vertical="center"/>
      <protection/>
    </xf>
    <xf numFmtId="9" fontId="48" fillId="0" borderId="25" xfId="127" applyNumberFormat="1" applyFont="1" applyFill="1" applyBorder="1" applyAlignment="1">
      <alignment horizontal="center" vertical="center"/>
      <protection/>
    </xf>
    <xf numFmtId="4" fontId="42" fillId="64" borderId="23" xfId="118" applyNumberFormat="1" applyFont="1" applyFill="1" applyBorder="1" applyAlignment="1">
      <alignment horizontal="center" vertical="center"/>
      <protection/>
    </xf>
    <xf numFmtId="16" fontId="55" fillId="0" borderId="25" xfId="0" applyNumberFormat="1" applyFont="1" applyFill="1" applyBorder="1" applyAlignment="1">
      <alignment horizontal="center" vertical="center"/>
    </xf>
    <xf numFmtId="2" fontId="55" fillId="0" borderId="25" xfId="0" applyNumberFormat="1" applyFont="1" applyFill="1" applyBorder="1" applyAlignment="1">
      <alignment horizontal="center" vertical="center"/>
    </xf>
    <xf numFmtId="2" fontId="55" fillId="0" borderId="25" xfId="0" applyNumberFormat="1" applyFont="1" applyFill="1" applyBorder="1" applyAlignment="1">
      <alignment vertical="center" wrapText="1"/>
    </xf>
    <xf numFmtId="2" fontId="42" fillId="0" borderId="0" xfId="0" applyNumberFormat="1" applyFont="1" applyAlignment="1">
      <alignment horizontal="center" vertical="center"/>
    </xf>
    <xf numFmtId="49" fontId="42" fillId="0" borderId="25" xfId="0" applyNumberFormat="1" applyFont="1" applyBorder="1" applyAlignment="1">
      <alignment horizontal="center" vertical="center"/>
    </xf>
    <xf numFmtId="49" fontId="50" fillId="0" borderId="25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9" fontId="60" fillId="0" borderId="25" xfId="127" applyNumberFormat="1" applyFont="1" applyBorder="1" applyAlignment="1">
      <alignment horizontal="center" vertical="center" wrapText="1"/>
      <protection/>
    </xf>
    <xf numFmtId="49" fontId="55" fillId="0" borderId="25" xfId="0" applyNumberFormat="1" applyFont="1" applyFill="1" applyBorder="1" applyAlignment="1">
      <alignment horizontal="center" vertical="center"/>
    </xf>
    <xf numFmtId="49" fontId="48" fillId="0" borderId="25" xfId="127" applyNumberFormat="1" applyFont="1" applyFill="1" applyBorder="1" applyAlignment="1">
      <alignment horizontal="center" vertical="center"/>
      <protection/>
    </xf>
    <xf numFmtId="0" fontId="48" fillId="0" borderId="25" xfId="127" applyFont="1" applyFill="1" applyBorder="1" applyAlignment="1">
      <alignment horizontal="left" vertical="center" wrapText="1"/>
      <protection/>
    </xf>
    <xf numFmtId="0" fontId="42" fillId="0" borderId="25" xfId="0" applyFont="1" applyFill="1" applyBorder="1" applyAlignment="1">
      <alignment horizontal="left" vertical="center" wrapText="1"/>
    </xf>
    <xf numFmtId="0" fontId="48" fillId="0" borderId="25" xfId="118" applyFont="1" applyFill="1" applyBorder="1" applyAlignment="1">
      <alignment horizontal="left" vertical="center" wrapText="1"/>
      <protection/>
    </xf>
    <xf numFmtId="0" fontId="42" fillId="0" borderId="23" xfId="0" applyFont="1" applyFill="1" applyBorder="1" applyAlignment="1">
      <alignment horizontal="left" vertical="center" wrapText="1"/>
    </xf>
    <xf numFmtId="0" fontId="48" fillId="0" borderId="23" xfId="127" applyFont="1" applyFill="1" applyBorder="1" applyAlignment="1">
      <alignment horizontal="left" vertical="center" wrapText="1"/>
      <protection/>
    </xf>
    <xf numFmtId="0" fontId="35" fillId="64" borderId="25" xfId="0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 wrapText="1"/>
    </xf>
    <xf numFmtId="0" fontId="77" fillId="64" borderId="26" xfId="118" applyFont="1" applyFill="1" applyBorder="1" applyAlignment="1">
      <alignment horizontal="center" vertical="center" wrapText="1"/>
      <protection/>
    </xf>
    <xf numFmtId="4" fontId="42" fillId="0" borderId="29" xfId="0" applyNumberFormat="1" applyFont="1" applyBorder="1" applyAlignment="1">
      <alignment horizontal="right" vertical="center"/>
    </xf>
    <xf numFmtId="0" fontId="42" fillId="0" borderId="35" xfId="0" applyFont="1" applyBorder="1" applyAlignment="1">
      <alignment/>
    </xf>
    <xf numFmtId="4" fontId="50" fillId="64" borderId="23" xfId="118" applyNumberFormat="1" applyFont="1" applyFill="1" applyBorder="1" applyAlignment="1">
      <alignment horizontal="center" vertical="center" wrapText="1"/>
      <protection/>
    </xf>
    <xf numFmtId="4" fontId="50" fillId="0" borderId="29" xfId="0" applyNumberFormat="1" applyFont="1" applyBorder="1" applyAlignment="1">
      <alignment horizontal="right" vertical="center"/>
    </xf>
    <xf numFmtId="0" fontId="50" fillId="0" borderId="35" xfId="0" applyFont="1" applyBorder="1" applyAlignment="1">
      <alignment/>
    </xf>
    <xf numFmtId="4" fontId="42" fillId="0" borderId="27" xfId="0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 vertical="center"/>
    </xf>
    <xf numFmtId="0" fontId="42" fillId="64" borderId="27" xfId="118" applyFont="1" applyFill="1" applyBorder="1" applyAlignment="1">
      <alignment horizontal="center" vertical="center"/>
      <protection/>
    </xf>
    <xf numFmtId="0" fontId="42" fillId="64" borderId="29" xfId="118" applyFont="1" applyFill="1" applyBorder="1" applyAlignment="1">
      <alignment horizontal="center" vertical="center"/>
      <protection/>
    </xf>
    <xf numFmtId="0" fontId="42" fillId="64" borderId="26" xfId="118" applyFont="1" applyFill="1" applyBorder="1" applyAlignment="1">
      <alignment horizontal="center" vertical="center"/>
      <protection/>
    </xf>
    <xf numFmtId="0" fontId="42" fillId="0" borderId="2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64" borderId="27" xfId="118" applyFont="1" applyFill="1" applyBorder="1" applyAlignment="1">
      <alignment horizontal="center" vertical="center"/>
      <protection/>
    </xf>
    <xf numFmtId="0" fontId="44" fillId="64" borderId="29" xfId="118" applyFont="1" applyFill="1" applyBorder="1" applyAlignment="1">
      <alignment horizontal="center" vertical="center"/>
      <protection/>
    </xf>
    <xf numFmtId="0" fontId="44" fillId="64" borderId="26" xfId="118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47" fillId="64" borderId="35" xfId="118" applyFont="1" applyFill="1" applyBorder="1" applyAlignment="1">
      <alignment horizontal="center" vertical="center"/>
      <protection/>
    </xf>
    <xf numFmtId="0" fontId="44" fillId="0" borderId="29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7" fillId="64" borderId="29" xfId="118" applyFont="1" applyFill="1" applyBorder="1" applyAlignment="1">
      <alignment horizontal="center" vertical="center"/>
      <protection/>
    </xf>
    <xf numFmtId="0" fontId="47" fillId="64" borderId="26" xfId="118" applyFont="1" applyFill="1" applyBorder="1" applyAlignment="1">
      <alignment horizontal="center" vertical="center"/>
      <protection/>
    </xf>
    <xf numFmtId="0" fontId="47" fillId="0" borderId="29" xfId="118" applyFont="1" applyFill="1" applyBorder="1" applyAlignment="1">
      <alignment horizontal="center" vertical="center"/>
      <protection/>
    </xf>
    <xf numFmtId="0" fontId="47" fillId="0" borderId="26" xfId="118" applyFont="1" applyFill="1" applyBorder="1" applyAlignment="1">
      <alignment horizontal="center" vertical="center"/>
      <protection/>
    </xf>
    <xf numFmtId="0" fontId="44" fillId="64" borderId="29" xfId="118" applyNumberFormat="1" applyFont="1" applyFill="1" applyBorder="1" applyAlignment="1">
      <alignment horizontal="center" vertical="center"/>
      <protection/>
    </xf>
    <xf numFmtId="0" fontId="44" fillId="64" borderId="26" xfId="118" applyNumberFormat="1" applyFont="1" applyFill="1" applyBorder="1" applyAlignment="1">
      <alignment horizontal="center" vertical="center"/>
      <protection/>
    </xf>
    <xf numFmtId="0" fontId="57" fillId="64" borderId="29" xfId="118" applyFont="1" applyFill="1" applyBorder="1" applyAlignment="1">
      <alignment horizontal="center" vertical="center"/>
      <protection/>
    </xf>
    <xf numFmtId="0" fontId="57" fillId="64" borderId="26" xfId="118" applyFont="1" applyFill="1" applyBorder="1" applyAlignment="1">
      <alignment horizontal="center" vertical="center"/>
      <protection/>
    </xf>
    <xf numFmtId="0" fontId="47" fillId="64" borderId="27" xfId="118" applyNumberFormat="1" applyFont="1" applyFill="1" applyBorder="1" applyAlignment="1">
      <alignment horizontal="center" vertical="center"/>
      <protection/>
    </xf>
    <xf numFmtId="0" fontId="47" fillId="64" borderId="29" xfId="118" applyNumberFormat="1" applyFont="1" applyFill="1" applyBorder="1" applyAlignment="1">
      <alignment horizontal="center" vertical="center"/>
      <protection/>
    </xf>
    <xf numFmtId="0" fontId="47" fillId="64" borderId="36" xfId="118" applyNumberFormat="1" applyFont="1" applyFill="1" applyBorder="1" applyAlignment="1">
      <alignment horizontal="center" vertical="center"/>
      <protection/>
    </xf>
    <xf numFmtId="0" fontId="68" fillId="0" borderId="37" xfId="118" applyFont="1" applyBorder="1" applyAlignment="1">
      <alignment horizontal="left" vertical="center" wrapText="1"/>
      <protection/>
    </xf>
    <xf numFmtId="0" fontId="68" fillId="0" borderId="0" xfId="118" applyFont="1" applyBorder="1" applyAlignment="1">
      <alignment horizontal="left" vertical="center" wrapText="1"/>
      <protection/>
    </xf>
    <xf numFmtId="0" fontId="60" fillId="0" borderId="0" xfId="118" applyFont="1" applyBorder="1" applyAlignment="1">
      <alignment horizontal="left" vertical="center"/>
      <protection/>
    </xf>
    <xf numFmtId="0" fontId="47" fillId="64" borderId="26" xfId="118" applyNumberFormat="1" applyFont="1" applyFill="1" applyBorder="1" applyAlignment="1">
      <alignment horizontal="center" vertical="center"/>
      <protection/>
    </xf>
    <xf numFmtId="0" fontId="44" fillId="0" borderId="27" xfId="118" applyNumberFormat="1" applyFont="1" applyFill="1" applyBorder="1" applyAlignment="1">
      <alignment horizontal="center" vertical="center"/>
      <protection/>
    </xf>
    <xf numFmtId="0" fontId="44" fillId="0" borderId="29" xfId="118" applyNumberFormat="1" applyFont="1" applyFill="1" applyBorder="1" applyAlignment="1">
      <alignment horizontal="center" vertical="center"/>
      <protection/>
    </xf>
    <xf numFmtId="0" fontId="44" fillId="0" borderId="26" xfId="118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 vertical="top" wrapText="1"/>
    </xf>
    <xf numFmtId="0" fontId="55" fillId="0" borderId="0" xfId="0" applyFont="1" applyBorder="1" applyAlignment="1">
      <alignment horizontal="center" vertical="center" wrapText="1"/>
    </xf>
    <xf numFmtId="0" fontId="44" fillId="64" borderId="27" xfId="118" applyNumberFormat="1" applyFont="1" applyFill="1" applyBorder="1" applyAlignment="1">
      <alignment horizontal="center" vertical="center"/>
      <protection/>
    </xf>
    <xf numFmtId="0" fontId="44" fillId="0" borderId="25" xfId="118" applyNumberFormat="1" applyFont="1" applyFill="1" applyBorder="1" applyAlignment="1">
      <alignment horizontal="center" vertical="center"/>
      <protection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ckground" xfId="67"/>
    <cellStyle name="Bad" xfId="68"/>
    <cellStyle name="Card" xfId="69"/>
    <cellStyle name="Card B" xfId="70"/>
    <cellStyle name="Card BL" xfId="71"/>
    <cellStyle name="Card BR" xfId="72"/>
    <cellStyle name="Card L" xfId="73"/>
    <cellStyle name="Card R" xfId="74"/>
    <cellStyle name="Card T" xfId="75"/>
    <cellStyle name="Card TL" xfId="76"/>
    <cellStyle name="Card TR" xfId="77"/>
    <cellStyle name="Column Header" xfId="78"/>
    <cellStyle name="Dane wejściowe" xfId="79"/>
    <cellStyle name="Dane wejściowe 2" xfId="80"/>
    <cellStyle name="Dane wyjściowe" xfId="81"/>
    <cellStyle name="Dane wyjściowe 2" xfId="82"/>
    <cellStyle name="Dobre" xfId="83"/>
    <cellStyle name="Dobre 2" xfId="84"/>
    <cellStyle name="Comma" xfId="85"/>
    <cellStyle name="Comma [0]" xfId="86"/>
    <cellStyle name="Dziesiętny 2" xfId="87"/>
    <cellStyle name="Dziesiętny 3" xfId="88"/>
    <cellStyle name="Error" xfId="89"/>
    <cellStyle name="Footnote" xfId="90"/>
    <cellStyle name="Good" xfId="91"/>
    <cellStyle name="Heading" xfId="92"/>
    <cellStyle name="Heading 1" xfId="93"/>
    <cellStyle name="Heading 2" xfId="94"/>
    <cellStyle name="Heading 3" xfId="95"/>
    <cellStyle name="Heading1" xfId="96"/>
    <cellStyle name="Hyperlink" xfId="97"/>
    <cellStyle name="Hiperłącze 2" xfId="98"/>
    <cellStyle name="Input" xfId="99"/>
    <cellStyle name="Komórka połączona" xfId="100"/>
    <cellStyle name="Komórka połączona 2" xfId="101"/>
    <cellStyle name="Komórka zaznaczona" xfId="102"/>
    <cellStyle name="Komórka zaznaczona 2" xfId="103"/>
    <cellStyle name="Nagłówek" xfId="104"/>
    <cellStyle name="Nagłówek 1" xfId="105"/>
    <cellStyle name="Nagłówek 1 2" xfId="106"/>
    <cellStyle name="Nagłówek 2" xfId="107"/>
    <cellStyle name="Nagłówek 2 2" xfId="108"/>
    <cellStyle name="Nagłówek 3" xfId="109"/>
    <cellStyle name="Nagłówek 3 2" xfId="110"/>
    <cellStyle name="Nagłówek 4" xfId="111"/>
    <cellStyle name="Nagłówek 4 2" xfId="112"/>
    <cellStyle name="Nagłówek1" xfId="113"/>
    <cellStyle name="Neutral" xfId="114"/>
    <cellStyle name="Neutralne" xfId="115"/>
    <cellStyle name="Neutralne 2" xfId="116"/>
    <cellStyle name="Normalny 10" xfId="117"/>
    <cellStyle name="Normalny 2" xfId="118"/>
    <cellStyle name="Normalny 2 2" xfId="119"/>
    <cellStyle name="Normalny 2 4" xfId="120"/>
    <cellStyle name="Normalny 3" xfId="121"/>
    <cellStyle name="Normalny 4" xfId="122"/>
    <cellStyle name="Normalny 4 2" xfId="123"/>
    <cellStyle name="Normalny 5" xfId="124"/>
    <cellStyle name="Normalny 5 2" xfId="125"/>
    <cellStyle name="Normalny 6" xfId="126"/>
    <cellStyle name="Normalny 7" xfId="127"/>
    <cellStyle name="Normalny 8" xfId="128"/>
    <cellStyle name="Normalny_Arkusz1" xfId="129"/>
    <cellStyle name="Note" xfId="130"/>
    <cellStyle name="Obliczenia" xfId="131"/>
    <cellStyle name="Obliczenia 2" xfId="132"/>
    <cellStyle name="Percent" xfId="133"/>
    <cellStyle name="Procentowy 2" xfId="134"/>
    <cellStyle name="Procentowy 3" xfId="135"/>
    <cellStyle name="Procentowy 4" xfId="136"/>
    <cellStyle name="Result" xfId="137"/>
    <cellStyle name="Result2" xfId="138"/>
    <cellStyle name="S10" xfId="139"/>
    <cellStyle name="Status" xfId="140"/>
    <cellStyle name="Suma" xfId="141"/>
    <cellStyle name="Suma 2" xfId="142"/>
    <cellStyle name="Tekst objaśnienia" xfId="143"/>
    <cellStyle name="Tekst objaśnienia 2" xfId="144"/>
    <cellStyle name="Tekst ostrzeżenia" xfId="145"/>
    <cellStyle name="Tekst ostrzeżenia 2" xfId="146"/>
    <cellStyle name="Text" xfId="147"/>
    <cellStyle name="Tytuł" xfId="148"/>
    <cellStyle name="Tytuł 2" xfId="149"/>
    <cellStyle name="Uwaga" xfId="150"/>
    <cellStyle name="Uwaga 2" xfId="151"/>
    <cellStyle name="Currency" xfId="152"/>
    <cellStyle name="Currency [0]" xfId="153"/>
    <cellStyle name="Walutowy 2" xfId="154"/>
    <cellStyle name="Walutowy 3" xfId="155"/>
    <cellStyle name="Warning" xfId="156"/>
    <cellStyle name="Wynik" xfId="157"/>
    <cellStyle name="Wynik2" xfId="158"/>
    <cellStyle name="Złe" xfId="159"/>
    <cellStyle name="Złe 2" xfId="160"/>
  </cellStyles>
  <dxfs count="52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3399"/>
      <rgbColor rgb="00996600"/>
      <rgbColor rgb="00800080"/>
      <rgbColor rgb="00006666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CC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M13" sqref="M13"/>
    </sheetView>
  </sheetViews>
  <sheetFormatPr defaultColWidth="9.00390625" defaultRowHeight="14.25"/>
  <sheetData>
    <row r="1" ht="14.25">
      <c r="A1" t="s">
        <v>914</v>
      </c>
    </row>
    <row r="8" spans="1:11" ht="14.25">
      <c r="A8" s="561" t="s">
        <v>911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</row>
    <row r="9" spans="1:10" ht="14.25">
      <c r="A9" s="562" t="s">
        <v>912</v>
      </c>
      <c r="B9" s="562"/>
      <c r="C9" s="562"/>
      <c r="D9" s="562"/>
      <c r="E9" s="562"/>
      <c r="F9" s="562"/>
      <c r="G9" s="562"/>
      <c r="H9" s="562"/>
      <c r="I9" s="562"/>
      <c r="J9" s="562"/>
    </row>
    <row r="10" spans="1:11" ht="14.25">
      <c r="A10" s="562" t="s">
        <v>1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</row>
    <row r="13" spans="1:11" ht="34.5">
      <c r="A13" s="563" t="s">
        <v>913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</row>
  </sheetData>
  <sheetProtection/>
  <mergeCells count="4">
    <mergeCell ref="A8:K8"/>
    <mergeCell ref="A9:J9"/>
    <mergeCell ref="A10:K10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1" sqref="A1:K12"/>
    </sheetView>
  </sheetViews>
  <sheetFormatPr defaultColWidth="8.75390625" defaultRowHeight="14.25"/>
  <cols>
    <col min="1" max="1" width="7.50390625" style="332" customWidth="1"/>
    <col min="2" max="2" width="30.625" style="332" customWidth="1"/>
    <col min="3" max="3" width="25.625" style="332" customWidth="1"/>
    <col min="4" max="4" width="15.625" style="332" customWidth="1"/>
    <col min="5" max="5" width="14.125" style="332" customWidth="1"/>
    <col min="6" max="6" width="10.625" style="332" customWidth="1"/>
    <col min="7" max="7" width="8.75390625" style="333" customWidth="1"/>
    <col min="8" max="8" width="6.375" style="332" customWidth="1"/>
    <col min="9" max="10" width="10.00390625" style="333" customWidth="1"/>
    <col min="11" max="16384" width="8.75390625" style="332" customWidth="1"/>
  </cols>
  <sheetData>
    <row r="1" spans="1:10" s="318" customFormat="1" ht="15">
      <c r="A1" s="201" t="s">
        <v>0</v>
      </c>
      <c r="B1" s="202"/>
      <c r="C1" s="202"/>
      <c r="D1" s="202"/>
      <c r="E1" s="202"/>
      <c r="F1" s="202"/>
      <c r="G1" s="317"/>
      <c r="H1" s="202"/>
      <c r="I1" s="317"/>
      <c r="J1" s="317"/>
    </row>
    <row r="2" spans="1:10" s="318" customFormat="1" ht="15">
      <c r="A2" s="202" t="s">
        <v>1</v>
      </c>
      <c r="B2" s="202"/>
      <c r="C2" s="202"/>
      <c r="D2" s="202"/>
      <c r="E2" s="202"/>
      <c r="F2" s="202"/>
      <c r="G2" s="317"/>
      <c r="H2" s="202"/>
      <c r="I2" s="317"/>
      <c r="J2" s="317"/>
    </row>
    <row r="3" spans="7:10" s="318" customFormat="1" ht="15" customHeight="1">
      <c r="G3" s="355"/>
      <c r="I3" s="355"/>
      <c r="J3" s="355"/>
    </row>
    <row r="4" spans="6:10" s="318" customFormat="1" ht="15" customHeight="1">
      <c r="F4" s="205" t="s">
        <v>2</v>
      </c>
      <c r="G4" s="355"/>
      <c r="I4" s="317"/>
      <c r="J4" s="317"/>
    </row>
    <row r="5" spans="1:10" s="318" customFormat="1" ht="15" customHeight="1">
      <c r="A5" s="311" t="s">
        <v>1152</v>
      </c>
      <c r="B5" s="207"/>
      <c r="C5" s="207"/>
      <c r="D5" s="207"/>
      <c r="E5" s="207"/>
      <c r="F5" s="356"/>
      <c r="G5" s="357"/>
      <c r="H5" s="358"/>
      <c r="I5" s="359"/>
      <c r="J5" s="360"/>
    </row>
    <row r="6" spans="1:11" ht="49.5" customHeight="1">
      <c r="A6" s="338" t="s">
        <v>4</v>
      </c>
      <c r="B6" s="339" t="s">
        <v>5</v>
      </c>
      <c r="C6" s="340" t="s">
        <v>6</v>
      </c>
      <c r="D6" s="340" t="s">
        <v>7</v>
      </c>
      <c r="E6" s="341" t="s">
        <v>8</v>
      </c>
      <c r="F6" s="282" t="s">
        <v>9</v>
      </c>
      <c r="G6" s="342" t="s">
        <v>10</v>
      </c>
      <c r="H6" s="75" t="s">
        <v>908</v>
      </c>
      <c r="I6" s="343" t="s">
        <v>12</v>
      </c>
      <c r="J6" s="343" t="s">
        <v>13</v>
      </c>
      <c r="K6" s="112" t="s">
        <v>1138</v>
      </c>
    </row>
    <row r="7" spans="1:11" ht="40.5" customHeight="1">
      <c r="A7" s="285" t="s">
        <v>387</v>
      </c>
      <c r="B7" s="344" t="s">
        <v>388</v>
      </c>
      <c r="C7" s="345"/>
      <c r="D7" s="346"/>
      <c r="E7" s="347" t="s">
        <v>389</v>
      </c>
      <c r="F7" s="348">
        <v>25</v>
      </c>
      <c r="G7" s="349"/>
      <c r="H7" s="294"/>
      <c r="I7" s="122">
        <f>ROUND((F7*G7),2)</f>
        <v>0</v>
      </c>
      <c r="J7" s="350">
        <f>ROUND((I7+I7*H7),2)</f>
        <v>0</v>
      </c>
      <c r="K7" s="555"/>
    </row>
    <row r="8" spans="1:10" ht="29.25" customHeight="1">
      <c r="A8" s="579" t="s">
        <v>390</v>
      </c>
      <c r="B8" s="579"/>
      <c r="C8" s="579"/>
      <c r="D8" s="579"/>
      <c r="E8" s="579"/>
      <c r="F8" s="579"/>
      <c r="G8" s="579"/>
      <c r="H8" s="580"/>
      <c r="I8" s="351">
        <f>SUM(I7)</f>
        <v>0</v>
      </c>
      <c r="J8" s="300">
        <f>SUM(J7)</f>
        <v>0</v>
      </c>
    </row>
    <row r="9" spans="1:10" ht="15" customHeight="1">
      <c r="A9" s="257"/>
      <c r="B9" s="352"/>
      <c r="C9" s="353"/>
      <c r="D9" s="353"/>
      <c r="E9" s="354"/>
      <c r="F9" s="354"/>
      <c r="G9" s="334"/>
      <c r="H9" s="335"/>
      <c r="I9" s="336"/>
      <c r="J9" s="337"/>
    </row>
    <row r="11" ht="12">
      <c r="H11" s="305" t="s">
        <v>187</v>
      </c>
    </row>
  </sheetData>
  <sheetProtection selectLockedCells="1" selectUnlockedCells="1"/>
  <mergeCells count="1">
    <mergeCell ref="A8:H8"/>
  </mergeCells>
  <conditionalFormatting sqref="I7">
    <cfRule type="expression" priority="1" dxfId="0" stopIfTrue="1">
      <formula>$G7=H6</formula>
    </cfRule>
  </conditionalFormatting>
  <conditionalFormatting sqref="I7">
    <cfRule type="expression" priority="2" dxfId="0" stopIfTrue="1">
      <formula>$G7=H6</formula>
    </cfRule>
  </conditionalFormatting>
  <printOptions horizontalCentered="1"/>
  <pageMargins left="0.31496062992125984" right="0.2362204724409449" top="1.141732283464567" bottom="1.141732283464567" header="0.5118110236220472" footer="0.5118110236220472"/>
  <pageSetup fitToHeight="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6" sqref="K6:K7"/>
    </sheetView>
  </sheetViews>
  <sheetFormatPr defaultColWidth="8.75390625" defaultRowHeight="14.25"/>
  <cols>
    <col min="1" max="1" width="8.375" style="332" customWidth="1"/>
    <col min="2" max="3" width="21.875" style="332" customWidth="1"/>
    <col min="4" max="4" width="17.125" style="332" customWidth="1"/>
    <col min="5" max="5" width="15.00390625" style="332" customWidth="1"/>
    <col min="6" max="6" width="12.00390625" style="333" customWidth="1"/>
    <col min="7" max="8" width="8.75390625" style="333" customWidth="1"/>
    <col min="9" max="9" width="11.125" style="332" customWidth="1"/>
    <col min="10" max="10" width="11.25390625" style="332" customWidth="1"/>
    <col min="11" max="16384" width="8.75390625" style="332" customWidth="1"/>
  </cols>
  <sheetData>
    <row r="1" spans="1:10" s="318" customFormat="1" ht="1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s="318" customFormat="1" ht="1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s="318" customFormat="1" ht="15">
      <c r="A3" s="202"/>
      <c r="B3" s="384"/>
      <c r="C3" s="384"/>
      <c r="D3" s="384"/>
      <c r="E3" s="385"/>
      <c r="F3" s="385"/>
      <c r="G3" s="385"/>
      <c r="H3" s="385"/>
      <c r="I3" s="385"/>
      <c r="J3" s="386"/>
    </row>
    <row r="4" spans="1:10" s="318" customFormat="1" ht="15">
      <c r="A4" s="387"/>
      <c r="B4" s="388"/>
      <c r="C4" s="388"/>
      <c r="D4" s="388"/>
      <c r="E4" s="388"/>
      <c r="F4" s="389" t="s">
        <v>2</v>
      </c>
      <c r="G4" s="388"/>
      <c r="H4" s="388"/>
      <c r="I4" s="390"/>
      <c r="J4" s="391"/>
    </row>
    <row r="5" spans="1:10" s="318" customFormat="1" ht="15">
      <c r="A5" s="207" t="s">
        <v>916</v>
      </c>
      <c r="B5" s="207"/>
      <c r="C5" s="207"/>
      <c r="D5" s="207"/>
      <c r="E5" s="207"/>
      <c r="F5" s="392"/>
      <c r="G5" s="393"/>
      <c r="H5" s="393"/>
      <c r="I5" s="393"/>
      <c r="J5" s="393"/>
    </row>
    <row r="6" spans="1:11" ht="24">
      <c r="A6" s="338" t="s">
        <v>4</v>
      </c>
      <c r="B6" s="364" t="s">
        <v>5</v>
      </c>
      <c r="C6" s="365" t="s">
        <v>6</v>
      </c>
      <c r="D6" s="365" t="s">
        <v>7</v>
      </c>
      <c r="E6" s="366" t="s">
        <v>8</v>
      </c>
      <c r="F6" s="367" t="s">
        <v>9</v>
      </c>
      <c r="G6" s="367" t="s">
        <v>10</v>
      </c>
      <c r="H6" s="367" t="s">
        <v>11</v>
      </c>
      <c r="I6" s="367" t="s">
        <v>12</v>
      </c>
      <c r="J6" s="367" t="s">
        <v>13</v>
      </c>
      <c r="K6" s="112" t="s">
        <v>1138</v>
      </c>
    </row>
    <row r="7" spans="1:11" ht="50.25" customHeight="1">
      <c r="A7" s="368" t="s">
        <v>391</v>
      </c>
      <c r="B7" s="369" t="s">
        <v>392</v>
      </c>
      <c r="C7" s="370"/>
      <c r="D7" s="371"/>
      <c r="E7" s="372" t="s">
        <v>393</v>
      </c>
      <c r="F7" s="373">
        <v>40</v>
      </c>
      <c r="G7" s="374"/>
      <c r="H7" s="375"/>
      <c r="I7" s="122">
        <f>ROUND((F7*G7),2)</f>
        <v>0</v>
      </c>
      <c r="J7" s="376">
        <f>ROUND((I7+(I7*H7)),2)</f>
        <v>0</v>
      </c>
      <c r="K7" s="555"/>
    </row>
    <row r="8" spans="1:10" ht="27" customHeight="1">
      <c r="A8" s="581" t="s">
        <v>394</v>
      </c>
      <c r="B8" s="581"/>
      <c r="C8" s="581"/>
      <c r="D8" s="581"/>
      <c r="E8" s="581"/>
      <c r="F8" s="581"/>
      <c r="G8" s="581"/>
      <c r="H8" s="582"/>
      <c r="I8" s="377">
        <f>SUM(I7)</f>
        <v>0</v>
      </c>
      <c r="J8" s="378">
        <f>SUM(J7)</f>
        <v>0</v>
      </c>
    </row>
    <row r="9" spans="1:10" ht="12">
      <c r="A9" s="257"/>
      <c r="B9" s="379"/>
      <c r="C9" s="380"/>
      <c r="D9" s="380"/>
      <c r="E9" s="381"/>
      <c r="F9" s="381"/>
      <c r="G9" s="363"/>
      <c r="H9" s="363"/>
      <c r="I9" s="363"/>
      <c r="J9" s="363"/>
    </row>
    <row r="10" spans="1:10" ht="12">
      <c r="A10" s="361"/>
      <c r="B10" s="362"/>
      <c r="C10" s="362"/>
      <c r="D10" s="362"/>
      <c r="E10" s="362"/>
      <c r="F10" s="362"/>
      <c r="G10" s="362"/>
      <c r="H10" s="362"/>
      <c r="I10" s="362"/>
      <c r="J10" s="362"/>
    </row>
    <row r="11" spans="1:10" ht="12">
      <c r="A11" s="361"/>
      <c r="B11" s="382"/>
      <c r="C11" s="362"/>
      <c r="D11" s="362"/>
      <c r="E11" s="362"/>
      <c r="F11" s="362"/>
      <c r="G11" s="362"/>
      <c r="H11" s="383" t="s">
        <v>187</v>
      </c>
      <c r="I11" s="362"/>
      <c r="J11" s="362"/>
    </row>
  </sheetData>
  <sheetProtection selectLockedCells="1" selectUnlockedCells="1"/>
  <mergeCells count="1">
    <mergeCell ref="A8:H8"/>
  </mergeCells>
  <conditionalFormatting sqref="I7">
    <cfRule type="expression" priority="1" dxfId="0" stopIfTrue="1">
      <formula>$G7=H6</formula>
    </cfRule>
  </conditionalFormatting>
  <conditionalFormatting sqref="I7">
    <cfRule type="expression" priority="2" dxfId="0" stopIfTrue="1">
      <formula>$G7=H6</formula>
    </cfRule>
  </conditionalFormatting>
  <printOptions horizontalCentered="1"/>
  <pageMargins left="0.31496062992125984" right="0.2362204724409449" top="1.141732283464567" bottom="1.141732283464567" header="0.5118110236220472" footer="0.5118110236220472"/>
  <pageSetup fitToHeight="0" fitToWidth="1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B1">
      <selection activeCell="B1" sqref="B1:L15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5.1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625" style="2" customWidth="1"/>
    <col min="10" max="11" width="9.25390625" style="6" customWidth="1"/>
    <col min="12" max="16384" width="9.00390625" style="2" customWidth="1"/>
  </cols>
  <sheetData>
    <row r="1" spans="1:11" s="318" customFormat="1" ht="15">
      <c r="A1" s="314"/>
      <c r="B1" s="201" t="s">
        <v>0</v>
      </c>
      <c r="C1" s="315"/>
      <c r="D1" s="316"/>
      <c r="E1" s="316"/>
      <c r="F1" s="202"/>
      <c r="G1" s="202"/>
      <c r="H1" s="317"/>
      <c r="I1" s="202"/>
      <c r="J1" s="317"/>
      <c r="K1" s="317"/>
    </row>
    <row r="2" spans="1:11" s="318" customFormat="1" ht="15">
      <c r="A2" s="314"/>
      <c r="B2" s="202" t="s">
        <v>1</v>
      </c>
      <c r="C2" s="315"/>
      <c r="D2" s="316"/>
      <c r="E2" s="316"/>
      <c r="F2" s="202"/>
      <c r="G2" s="202"/>
      <c r="H2" s="317"/>
      <c r="I2" s="202"/>
      <c r="J2" s="317"/>
      <c r="K2" s="317"/>
    </row>
    <row r="3" spans="1:11" s="318" customFormat="1" ht="15">
      <c r="A3" s="314"/>
      <c r="B3" s="202"/>
      <c r="C3" s="319"/>
      <c r="D3" s="205"/>
      <c r="E3" s="205"/>
      <c r="F3" s="320"/>
      <c r="G3" s="320"/>
      <c r="H3" s="321"/>
      <c r="I3" s="322"/>
      <c r="J3" s="323"/>
      <c r="K3" s="324"/>
    </row>
    <row r="4" spans="1:11" s="318" customFormat="1" ht="15">
      <c r="A4" s="314"/>
      <c r="B4" s="203"/>
      <c r="C4" s="315"/>
      <c r="D4" s="205"/>
      <c r="E4" s="205"/>
      <c r="F4" s="205" t="s">
        <v>2</v>
      </c>
      <c r="G4" s="205"/>
      <c r="H4" s="321"/>
      <c r="I4" s="322"/>
      <c r="J4" s="323"/>
      <c r="K4" s="324"/>
    </row>
    <row r="5" spans="1:11" s="318" customFormat="1" ht="15">
      <c r="A5" s="314"/>
      <c r="B5" s="406" t="s">
        <v>1146</v>
      </c>
      <c r="C5" s="407"/>
      <c r="D5" s="408"/>
      <c r="E5" s="408"/>
      <c r="F5" s="406"/>
      <c r="H5" s="355"/>
      <c r="J5" s="355"/>
      <c r="K5" s="355"/>
    </row>
    <row r="6" spans="2:12" ht="38.25">
      <c r="B6" s="394" t="s">
        <v>4</v>
      </c>
      <c r="C6" s="394" t="s">
        <v>5</v>
      </c>
      <c r="D6" s="395" t="s">
        <v>6</v>
      </c>
      <c r="E6" s="396" t="s">
        <v>7</v>
      </c>
      <c r="F6" s="397" t="s">
        <v>8</v>
      </c>
      <c r="G6" s="40" t="s">
        <v>9</v>
      </c>
      <c r="H6" s="111" t="s">
        <v>10</v>
      </c>
      <c r="I6" s="47" t="s">
        <v>908</v>
      </c>
      <c r="J6" s="398" t="s">
        <v>12</v>
      </c>
      <c r="K6" s="111" t="s">
        <v>13</v>
      </c>
      <c r="L6" s="112" t="s">
        <v>1138</v>
      </c>
    </row>
    <row r="7" spans="1:12" ht="25.5">
      <c r="A7" s="35" t="s">
        <v>398</v>
      </c>
      <c r="B7" s="540" t="s">
        <v>395</v>
      </c>
      <c r="C7" s="399" t="s">
        <v>400</v>
      </c>
      <c r="D7" s="38"/>
      <c r="E7" s="39"/>
      <c r="F7" s="400" t="s">
        <v>401</v>
      </c>
      <c r="G7" s="401">
        <v>63</v>
      </c>
      <c r="H7" s="42"/>
      <c r="I7" s="43"/>
      <c r="J7" s="122">
        <f>ROUND((G7*H7),2)</f>
        <v>0</v>
      </c>
      <c r="K7" s="402">
        <f>ROUND((J7+(J7*I7)),2)</f>
        <v>0</v>
      </c>
      <c r="L7" s="555"/>
    </row>
    <row r="8" spans="1:12" ht="25.5">
      <c r="A8" s="35" t="s">
        <v>402</v>
      </c>
      <c r="B8" s="540" t="s">
        <v>933</v>
      </c>
      <c r="C8" s="399" t="s">
        <v>404</v>
      </c>
      <c r="D8" s="38"/>
      <c r="E8" s="39"/>
      <c r="F8" s="400" t="s">
        <v>405</v>
      </c>
      <c r="G8" s="401">
        <v>16</v>
      </c>
      <c r="H8" s="42"/>
      <c r="I8" s="43"/>
      <c r="J8" s="122">
        <f>ROUND((G8*H8),2)</f>
        <v>0</v>
      </c>
      <c r="K8" s="402">
        <f>ROUND((J8+(J8*I8)),2)</f>
        <v>0</v>
      </c>
      <c r="L8" s="555"/>
    </row>
    <row r="9" spans="1:12" ht="24">
      <c r="A9" s="35"/>
      <c r="B9" s="540" t="s">
        <v>934</v>
      </c>
      <c r="C9" s="399" t="s">
        <v>406</v>
      </c>
      <c r="D9" s="280"/>
      <c r="E9" s="39"/>
      <c r="F9" s="403" t="s">
        <v>407</v>
      </c>
      <c r="G9" s="292">
        <v>5</v>
      </c>
      <c r="H9" s="404"/>
      <c r="I9" s="294"/>
      <c r="J9" s="122">
        <f>ROUND((G9*H9),2)</f>
        <v>0</v>
      </c>
      <c r="K9" s="291">
        <f>ROUND((J9+(J9*I9)),2)</f>
        <v>0</v>
      </c>
      <c r="L9" s="555"/>
    </row>
    <row r="10" spans="2:11" ht="23.25" customHeight="1">
      <c r="B10" s="583" t="s">
        <v>1151</v>
      </c>
      <c r="C10" s="583"/>
      <c r="D10" s="583"/>
      <c r="E10" s="583"/>
      <c r="F10" s="583"/>
      <c r="G10" s="583"/>
      <c r="H10" s="583"/>
      <c r="I10" s="584"/>
      <c r="J10" s="92">
        <f>SUM(J7:J9)</f>
        <v>0</v>
      </c>
      <c r="K10" s="405">
        <f>SUM(K7:K9)</f>
        <v>0</v>
      </c>
    </row>
    <row r="11" spans="6:7" ht="12.75">
      <c r="F11" s="2"/>
      <c r="G11" s="2"/>
    </row>
    <row r="12" spans="6:7" ht="12.75">
      <c r="F12" s="2"/>
      <c r="G12" s="2"/>
    </row>
    <row r="13" spans="6:9" ht="12.75">
      <c r="F13" s="2"/>
      <c r="G13" s="2"/>
      <c r="I13" s="5" t="s">
        <v>187</v>
      </c>
    </row>
  </sheetData>
  <sheetProtection selectLockedCells="1" selectUnlockedCells="1"/>
  <mergeCells count="1">
    <mergeCell ref="B10:I10"/>
  </mergeCells>
  <conditionalFormatting sqref="J7:J8">
    <cfRule type="expression" priority="1" dxfId="0" stopIfTrue="1">
      <formula>$G6=I6</formula>
    </cfRule>
  </conditionalFormatting>
  <conditionalFormatting sqref="J7:J8">
    <cfRule type="expression" priority="2" dxfId="0" stopIfTrue="1">
      <formula>$G6=I6</formula>
    </cfRule>
  </conditionalFormatting>
  <conditionalFormatting sqref="J9">
    <cfRule type="expression" priority="3" dxfId="0" stopIfTrue="1">
      <formula>$G9=I8</formula>
    </cfRule>
  </conditionalFormatting>
  <conditionalFormatting sqref="J9">
    <cfRule type="expression" priority="4" dxfId="0" stopIfTrue="1">
      <formula>$G9=I8</formula>
    </cfRule>
  </conditionalFormatting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zoomScalePageLayoutView="0" workbookViewId="0" topLeftCell="B1">
      <selection activeCell="B1" sqref="B1:L13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27.00390625" style="3" customWidth="1"/>
    <col min="4" max="4" width="20.125" style="4" customWidth="1"/>
    <col min="5" max="5" width="15.1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625" style="2" customWidth="1"/>
    <col min="10" max="10" width="10.375" style="6" customWidth="1"/>
    <col min="11" max="11" width="11.50390625" style="6" customWidth="1"/>
    <col min="12" max="16384" width="9.00390625" style="2" customWidth="1"/>
  </cols>
  <sheetData>
    <row r="1" spans="1:11" s="318" customFormat="1" ht="15">
      <c r="A1" s="314"/>
      <c r="B1" s="201" t="s">
        <v>0</v>
      </c>
      <c r="C1" s="315"/>
      <c r="D1" s="316"/>
      <c r="E1" s="316"/>
      <c r="F1" s="202"/>
      <c r="G1" s="202"/>
      <c r="H1" s="317"/>
      <c r="I1" s="202"/>
      <c r="J1" s="317"/>
      <c r="K1" s="317"/>
    </row>
    <row r="2" spans="1:11" s="318" customFormat="1" ht="15">
      <c r="A2" s="314"/>
      <c r="B2" s="202" t="s">
        <v>1</v>
      </c>
      <c r="C2" s="315"/>
      <c r="D2" s="316"/>
      <c r="E2" s="316"/>
      <c r="F2" s="202"/>
      <c r="G2" s="202"/>
      <c r="H2" s="317"/>
      <c r="I2" s="202"/>
      <c r="J2" s="317"/>
      <c r="K2" s="317"/>
    </row>
    <row r="3" spans="1:11" s="318" customFormat="1" ht="15">
      <c r="A3" s="314"/>
      <c r="B3" s="202"/>
      <c r="C3" s="319"/>
      <c r="D3" s="205"/>
      <c r="E3" s="205"/>
      <c r="F3" s="320"/>
      <c r="G3" s="320"/>
      <c r="H3" s="321"/>
      <c r="I3" s="322"/>
      <c r="J3" s="323"/>
      <c r="K3" s="324"/>
    </row>
    <row r="4" spans="1:11" s="318" customFormat="1" ht="15">
      <c r="A4" s="314"/>
      <c r="B4" s="203"/>
      <c r="C4" s="315"/>
      <c r="D4" s="205"/>
      <c r="E4" s="205"/>
      <c r="F4" s="205" t="s">
        <v>2</v>
      </c>
      <c r="G4" s="205"/>
      <c r="H4" s="321"/>
      <c r="I4" s="322"/>
      <c r="J4" s="323"/>
      <c r="K4" s="324"/>
    </row>
    <row r="5" spans="1:11" s="318" customFormat="1" ht="15">
      <c r="A5" s="314"/>
      <c r="B5" s="406" t="s">
        <v>932</v>
      </c>
      <c r="C5" s="407"/>
      <c r="D5" s="408"/>
      <c r="E5" s="408"/>
      <c r="F5" s="406"/>
      <c r="H5" s="355"/>
      <c r="J5" s="355"/>
      <c r="K5" s="355"/>
    </row>
    <row r="6" spans="2:12" ht="38.25">
      <c r="B6" s="394" t="s">
        <v>4</v>
      </c>
      <c r="C6" s="394" t="s">
        <v>5</v>
      </c>
      <c r="D6" s="395" t="s">
        <v>6</v>
      </c>
      <c r="E6" s="396" t="s">
        <v>7</v>
      </c>
      <c r="F6" s="397" t="s">
        <v>8</v>
      </c>
      <c r="G6" s="40" t="s">
        <v>9</v>
      </c>
      <c r="H6" s="111" t="s">
        <v>10</v>
      </c>
      <c r="I6" s="47" t="s">
        <v>908</v>
      </c>
      <c r="J6" s="398" t="s">
        <v>12</v>
      </c>
      <c r="K6" s="111" t="s">
        <v>13</v>
      </c>
      <c r="L6" s="112" t="s">
        <v>1138</v>
      </c>
    </row>
    <row r="7" spans="1:12" ht="22.5">
      <c r="A7" s="35" t="s">
        <v>398</v>
      </c>
      <c r="B7" s="89" t="s">
        <v>399</v>
      </c>
      <c r="C7" s="551" t="s">
        <v>1136</v>
      </c>
      <c r="D7" s="38"/>
      <c r="E7" s="39"/>
      <c r="F7" s="552" t="s">
        <v>1134</v>
      </c>
      <c r="G7" s="553">
        <v>24</v>
      </c>
      <c r="H7" s="42"/>
      <c r="I7" s="43"/>
      <c r="J7" s="122">
        <f>ROUND((G7*H7),2)</f>
        <v>0</v>
      </c>
      <c r="K7" s="554">
        <f>ROUND((J7+(J7*I7)),2)</f>
        <v>0</v>
      </c>
      <c r="L7" s="555"/>
    </row>
    <row r="8" spans="1:12" ht="22.5">
      <c r="A8" s="35" t="s">
        <v>402</v>
      </c>
      <c r="B8" s="89" t="s">
        <v>403</v>
      </c>
      <c r="C8" s="551" t="s">
        <v>1137</v>
      </c>
      <c r="D8" s="38"/>
      <c r="E8" s="39"/>
      <c r="F8" s="552" t="s">
        <v>1135</v>
      </c>
      <c r="G8" s="553">
        <v>48</v>
      </c>
      <c r="H8" s="42"/>
      <c r="I8" s="43"/>
      <c r="J8" s="122">
        <f>ROUND((G8*H8),2)</f>
        <v>0</v>
      </c>
      <c r="K8" s="554">
        <f>ROUND((J8+(J8*I8)),2)</f>
        <v>0</v>
      </c>
      <c r="L8" s="555"/>
    </row>
    <row r="9" spans="2:11" ht="23.25" customHeight="1">
      <c r="B9" s="583" t="s">
        <v>408</v>
      </c>
      <c r="C9" s="583"/>
      <c r="D9" s="583"/>
      <c r="E9" s="583"/>
      <c r="F9" s="583"/>
      <c r="G9" s="583"/>
      <c r="H9" s="583"/>
      <c r="I9" s="584"/>
      <c r="J9" s="92">
        <f>SUM(J7:J8)</f>
        <v>0</v>
      </c>
      <c r="K9" s="405">
        <f>SUM(K7:K8)</f>
        <v>0</v>
      </c>
    </row>
    <row r="10" spans="6:7" ht="12.75">
      <c r="F10" s="2"/>
      <c r="G10" s="2"/>
    </row>
    <row r="11" spans="6:7" ht="12.75">
      <c r="F11" s="2"/>
      <c r="G11" s="2"/>
    </row>
    <row r="12" spans="6:9" ht="12.75">
      <c r="F12" s="2"/>
      <c r="G12" s="2"/>
      <c r="I12" s="5" t="s">
        <v>187</v>
      </c>
    </row>
  </sheetData>
  <sheetProtection selectLockedCells="1" selectUnlockedCells="1"/>
  <mergeCells count="1">
    <mergeCell ref="B9:I9"/>
  </mergeCells>
  <conditionalFormatting sqref="J7:J8">
    <cfRule type="expression" priority="1" dxfId="0" stopIfTrue="1">
      <formula>$G6=I6</formula>
    </cfRule>
  </conditionalFormatting>
  <conditionalFormatting sqref="J7:J8">
    <cfRule type="expression" priority="2" dxfId="0" stopIfTrue="1">
      <formula>$G6=I6</formula>
    </cfRule>
  </conditionalFormatting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1" sqref="A1:K12"/>
    </sheetView>
  </sheetViews>
  <sheetFormatPr defaultColWidth="8.75390625" defaultRowHeight="14.25"/>
  <cols>
    <col min="1" max="1" width="7.50390625" style="142" customWidth="1"/>
    <col min="2" max="2" width="30.625" style="142" customWidth="1"/>
    <col min="3" max="3" width="25.625" style="142" customWidth="1"/>
    <col min="4" max="4" width="16.25390625" style="142" customWidth="1"/>
    <col min="5" max="5" width="14.625" style="142" customWidth="1"/>
    <col min="6" max="6" width="10.625" style="142" customWidth="1"/>
    <col min="7" max="7" width="8.75390625" style="143" customWidth="1"/>
    <col min="8" max="8" width="7.625" style="142" customWidth="1"/>
    <col min="9" max="9" width="9.625" style="143" customWidth="1"/>
    <col min="10" max="10" width="8.375" style="143" customWidth="1"/>
    <col min="11" max="16384" width="8.75390625" style="142" customWidth="1"/>
  </cols>
  <sheetData>
    <row r="1" spans="1:10" ht="12.75">
      <c r="A1" s="94" t="s">
        <v>0</v>
      </c>
      <c r="B1" s="144"/>
      <c r="C1" s="144"/>
      <c r="D1" s="144"/>
      <c r="E1" s="144"/>
      <c r="F1" s="144"/>
      <c r="G1" s="145"/>
      <c r="H1" s="144"/>
      <c r="I1" s="145"/>
      <c r="J1" s="145"/>
    </row>
    <row r="2" spans="1:10" ht="12.75">
      <c r="A2" s="95" t="s">
        <v>1</v>
      </c>
      <c r="B2" s="144"/>
      <c r="C2" s="144"/>
      <c r="D2" s="144"/>
      <c r="E2" s="144"/>
      <c r="F2" s="144"/>
      <c r="G2" s="145"/>
      <c r="H2" s="144"/>
      <c r="I2" s="145"/>
      <c r="J2" s="145"/>
    </row>
    <row r="3" spans="1:10" ht="12">
      <c r="A3" s="144"/>
      <c r="B3" s="146"/>
      <c r="C3" s="146"/>
      <c r="D3" s="146"/>
      <c r="E3" s="152" t="s">
        <v>2</v>
      </c>
      <c r="F3" s="147"/>
      <c r="G3" s="148"/>
      <c r="H3" s="149"/>
      <c r="I3" s="150"/>
      <c r="J3" s="151"/>
    </row>
    <row r="5" spans="1:10" ht="14.25" customHeight="1">
      <c r="A5" s="153" t="s">
        <v>935</v>
      </c>
      <c r="B5" s="153"/>
      <c r="C5" s="153"/>
      <c r="D5" s="153"/>
      <c r="E5" s="153"/>
      <c r="F5" s="154"/>
      <c r="G5" s="155"/>
      <c r="H5" s="156"/>
      <c r="I5" s="157"/>
      <c r="J5" s="158"/>
    </row>
    <row r="6" spans="1:11" ht="49.5" customHeight="1">
      <c r="A6" s="159" t="s">
        <v>4</v>
      </c>
      <c r="B6" s="159" t="s">
        <v>5</v>
      </c>
      <c r="C6" s="166" t="s">
        <v>6</v>
      </c>
      <c r="D6" s="160" t="s">
        <v>7</v>
      </c>
      <c r="E6" s="161" t="s">
        <v>8</v>
      </c>
      <c r="F6" s="162" t="s">
        <v>9</v>
      </c>
      <c r="G6" s="163" t="s">
        <v>10</v>
      </c>
      <c r="H6" s="164" t="s">
        <v>11</v>
      </c>
      <c r="I6" s="163" t="s">
        <v>12</v>
      </c>
      <c r="J6" s="556" t="s">
        <v>13</v>
      </c>
      <c r="K6" s="556" t="s">
        <v>1138</v>
      </c>
    </row>
    <row r="7" spans="1:11" ht="42.75" customHeight="1">
      <c r="A7" s="541" t="s">
        <v>936</v>
      </c>
      <c r="B7" s="167" t="s">
        <v>396</v>
      </c>
      <c r="C7" s="167"/>
      <c r="D7" s="168"/>
      <c r="E7" s="169" t="s">
        <v>397</v>
      </c>
      <c r="F7" s="164">
        <v>45</v>
      </c>
      <c r="G7" s="170"/>
      <c r="H7" s="171"/>
      <c r="I7" s="96">
        <f>ROUND((F7*G7),2)</f>
        <v>0</v>
      </c>
      <c r="J7" s="557">
        <f>ROUND((I7+(I7*H7)),2)</f>
        <v>0</v>
      </c>
      <c r="K7" s="558"/>
    </row>
    <row r="8" spans="1:10" ht="21.75" customHeight="1">
      <c r="A8" s="585" t="s">
        <v>437</v>
      </c>
      <c r="B8" s="585"/>
      <c r="C8" s="585"/>
      <c r="D8" s="585"/>
      <c r="E8" s="585"/>
      <c r="F8" s="585"/>
      <c r="G8" s="585"/>
      <c r="H8" s="586"/>
      <c r="I8" s="172">
        <f>SUM(I7:I7)</f>
        <v>0</v>
      </c>
      <c r="J8" s="172">
        <f>SUM(J7:J7)</f>
        <v>0</v>
      </c>
    </row>
    <row r="9" ht="21" customHeight="1"/>
    <row r="11" ht="12">
      <c r="H11" s="165" t="s">
        <v>187</v>
      </c>
    </row>
    <row r="16" ht="41.25" customHeight="1"/>
  </sheetData>
  <sheetProtection selectLockedCells="1" selectUnlockedCells="1"/>
  <mergeCells count="1">
    <mergeCell ref="A8:H8"/>
  </mergeCells>
  <conditionalFormatting sqref="I7">
    <cfRule type="expression" priority="1" dxfId="0" stopIfTrue="1">
      <formula>$G7=H6</formula>
    </cfRule>
  </conditionalFormatting>
  <conditionalFormatting sqref="I7">
    <cfRule type="expression" priority="2" dxfId="0" stopIfTrue="1">
      <formula>$G7=H6</formula>
    </cfRule>
  </conditionalFormatting>
  <printOptions horizontalCentered="1"/>
  <pageMargins left="0.31496062992125984" right="0.2362204724409449" top="1.141732283464567" bottom="1.141732283464567" header="0.5118110236220472" footer="0.5118110236220472"/>
  <pageSetup fitToHeight="0" fitToWidth="1"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8">
      <selection activeCell="A33" sqref="A33"/>
    </sheetView>
  </sheetViews>
  <sheetFormatPr defaultColWidth="8.875" defaultRowHeight="14.25"/>
  <cols>
    <col min="1" max="1" width="6.25390625" style="409" customWidth="1"/>
    <col min="2" max="2" width="27.375" style="409" customWidth="1"/>
    <col min="3" max="3" width="16.375" style="409" customWidth="1"/>
    <col min="4" max="4" width="13.75390625" style="409" customWidth="1"/>
    <col min="5" max="5" width="10.25390625" style="409" customWidth="1"/>
    <col min="6" max="7" width="8.875" style="409" customWidth="1"/>
    <col min="8" max="8" width="7.00390625" style="409" customWidth="1"/>
    <col min="9" max="9" width="13.50390625" style="409" customWidth="1"/>
    <col min="10" max="10" width="12.625" style="409" customWidth="1"/>
    <col min="11" max="16384" width="8.875" style="409" customWidth="1"/>
  </cols>
  <sheetData>
    <row r="1" spans="1:10" ht="15">
      <c r="A1" s="201" t="s">
        <v>0</v>
      </c>
      <c r="B1" s="202"/>
      <c r="C1" s="202"/>
      <c r="D1" s="202"/>
      <c r="E1" s="202"/>
      <c r="F1" s="202"/>
      <c r="G1" s="439"/>
      <c r="H1" s="202"/>
      <c r="I1" s="317"/>
      <c r="J1" s="317"/>
    </row>
    <row r="2" spans="1:10" ht="15">
      <c r="A2" s="202" t="s">
        <v>1</v>
      </c>
      <c r="B2" s="202"/>
      <c r="C2" s="202"/>
      <c r="D2" s="202"/>
      <c r="E2" s="202"/>
      <c r="F2" s="202"/>
      <c r="G2" s="439"/>
      <c r="H2" s="202"/>
      <c r="I2" s="317"/>
      <c r="J2" s="317"/>
    </row>
    <row r="3" spans="1:10" ht="15">
      <c r="A3" s="202"/>
      <c r="B3" s="209"/>
      <c r="C3" s="209"/>
      <c r="D3" s="209"/>
      <c r="E3" s="320"/>
      <c r="F3" s="320"/>
      <c r="G3" s="440"/>
      <c r="H3" s="322"/>
      <c r="I3" s="323"/>
      <c r="J3" s="324"/>
    </row>
    <row r="4" spans="1:10" ht="15">
      <c r="A4" s="203"/>
      <c r="B4" s="202"/>
      <c r="C4" s="209"/>
      <c r="D4" s="209"/>
      <c r="E4" s="205" t="s">
        <v>2</v>
      </c>
      <c r="F4" s="205"/>
      <c r="G4" s="440"/>
      <c r="H4" s="322"/>
      <c r="I4" s="323"/>
      <c r="J4" s="324"/>
    </row>
    <row r="5" spans="1:10" ht="15">
      <c r="A5" s="406" t="s">
        <v>937</v>
      </c>
      <c r="B5" s="441"/>
      <c r="C5" s="441"/>
      <c r="D5" s="441"/>
      <c r="E5" s="441"/>
      <c r="F5" s="318"/>
      <c r="G5" s="442"/>
      <c r="H5" s="318"/>
      <c r="I5" s="355"/>
      <c r="J5" s="355"/>
    </row>
    <row r="6" spans="1:10" ht="36">
      <c r="A6" s="338" t="s">
        <v>4</v>
      </c>
      <c r="B6" s="338" t="s">
        <v>5</v>
      </c>
      <c r="C6" s="340" t="s">
        <v>6</v>
      </c>
      <c r="D6" s="339" t="s">
        <v>7</v>
      </c>
      <c r="E6" s="339" t="s">
        <v>8</v>
      </c>
      <c r="F6" s="282" t="s">
        <v>9</v>
      </c>
      <c r="G6" s="411" t="s">
        <v>10</v>
      </c>
      <c r="H6" s="75" t="s">
        <v>908</v>
      </c>
      <c r="I6" s="412" t="s">
        <v>12</v>
      </c>
      <c r="J6" s="342" t="s">
        <v>13</v>
      </c>
    </row>
    <row r="7" spans="1:10" ht="15">
      <c r="A7" s="542" t="s">
        <v>439</v>
      </c>
      <c r="B7" s="280" t="s">
        <v>409</v>
      </c>
      <c r="C7" s="413"/>
      <c r="D7" s="414"/>
      <c r="E7" s="415" t="s">
        <v>410</v>
      </c>
      <c r="F7" s="288">
        <v>350</v>
      </c>
      <c r="G7" s="416"/>
      <c r="H7" s="290"/>
      <c r="I7" s="179">
        <f aca="true" t="shared" si="0" ref="I7:I25">ROUND((F7*G7),2)</f>
        <v>0</v>
      </c>
      <c r="J7" s="179">
        <f aca="true" t="shared" si="1" ref="J7:J25">ROUND((I7+(I7*H7)),2)</f>
        <v>0</v>
      </c>
    </row>
    <row r="8" spans="1:10" ht="15">
      <c r="A8" s="542" t="s">
        <v>442</v>
      </c>
      <c r="B8" s="280" t="s">
        <v>411</v>
      </c>
      <c r="C8" s="413"/>
      <c r="D8" s="413"/>
      <c r="E8" s="415" t="s">
        <v>412</v>
      </c>
      <c r="F8" s="288">
        <v>150</v>
      </c>
      <c r="G8" s="416"/>
      <c r="H8" s="290"/>
      <c r="I8" s="179">
        <f t="shared" si="0"/>
        <v>0</v>
      </c>
      <c r="J8" s="179">
        <f t="shared" si="1"/>
        <v>0</v>
      </c>
    </row>
    <row r="9" spans="1:10" ht="15">
      <c r="A9" s="542" t="s">
        <v>445</v>
      </c>
      <c r="B9" s="280" t="s">
        <v>413</v>
      </c>
      <c r="C9" s="413"/>
      <c r="D9" s="413"/>
      <c r="E9" s="415" t="s">
        <v>414</v>
      </c>
      <c r="F9" s="288">
        <v>1500</v>
      </c>
      <c r="G9" s="416"/>
      <c r="H9" s="290"/>
      <c r="I9" s="179">
        <f t="shared" si="0"/>
        <v>0</v>
      </c>
      <c r="J9" s="179">
        <f t="shared" si="1"/>
        <v>0</v>
      </c>
    </row>
    <row r="10" spans="1:10" ht="15">
      <c r="A10" s="542" t="s">
        <v>938</v>
      </c>
      <c r="B10" s="280" t="s">
        <v>415</v>
      </c>
      <c r="C10" s="413"/>
      <c r="D10" s="413"/>
      <c r="E10" s="415" t="s">
        <v>410</v>
      </c>
      <c r="F10" s="288">
        <v>1500</v>
      </c>
      <c r="G10" s="416"/>
      <c r="H10" s="290"/>
      <c r="I10" s="179">
        <f t="shared" si="0"/>
        <v>0</v>
      </c>
      <c r="J10" s="179">
        <f t="shared" si="1"/>
        <v>0</v>
      </c>
    </row>
    <row r="11" spans="1:10" ht="15">
      <c r="A11" s="542" t="s">
        <v>939</v>
      </c>
      <c r="B11" s="280" t="s">
        <v>416</v>
      </c>
      <c r="C11" s="413"/>
      <c r="D11" s="413"/>
      <c r="E11" s="415" t="s">
        <v>412</v>
      </c>
      <c r="F11" s="288">
        <v>2400</v>
      </c>
      <c r="G11" s="416"/>
      <c r="H11" s="290"/>
      <c r="I11" s="179">
        <f t="shared" si="0"/>
        <v>0</v>
      </c>
      <c r="J11" s="179">
        <f t="shared" si="1"/>
        <v>0</v>
      </c>
    </row>
    <row r="12" spans="1:10" ht="24">
      <c r="A12" s="542" t="s">
        <v>940</v>
      </c>
      <c r="B12" s="280" t="s">
        <v>417</v>
      </c>
      <c r="C12" s="417"/>
      <c r="D12" s="413"/>
      <c r="E12" s="415" t="s">
        <v>418</v>
      </c>
      <c r="F12" s="288">
        <v>2</v>
      </c>
      <c r="G12" s="416"/>
      <c r="H12" s="290"/>
      <c r="I12" s="179">
        <f t="shared" si="0"/>
        <v>0</v>
      </c>
      <c r="J12" s="179">
        <f t="shared" si="1"/>
        <v>0</v>
      </c>
    </row>
    <row r="13" spans="1:10" ht="24">
      <c r="A13" s="542" t="s">
        <v>941</v>
      </c>
      <c r="B13" s="280" t="s">
        <v>419</v>
      </c>
      <c r="C13" s="418"/>
      <c r="D13" s="419"/>
      <c r="E13" s="415" t="s">
        <v>420</v>
      </c>
      <c r="F13" s="288">
        <v>3</v>
      </c>
      <c r="G13" s="416"/>
      <c r="H13" s="290"/>
      <c r="I13" s="179">
        <f t="shared" si="0"/>
        <v>0</v>
      </c>
      <c r="J13" s="179">
        <f t="shared" si="1"/>
        <v>0</v>
      </c>
    </row>
    <row r="14" spans="1:10" ht="24">
      <c r="A14" s="542" t="s">
        <v>942</v>
      </c>
      <c r="B14" s="279" t="s">
        <v>421</v>
      </c>
      <c r="C14" s="420"/>
      <c r="D14" s="421"/>
      <c r="E14" s="287" t="s">
        <v>410</v>
      </c>
      <c r="F14" s="288">
        <v>100</v>
      </c>
      <c r="G14" s="416"/>
      <c r="H14" s="290"/>
      <c r="I14" s="179">
        <f t="shared" si="0"/>
        <v>0</v>
      </c>
      <c r="J14" s="179">
        <f t="shared" si="1"/>
        <v>0</v>
      </c>
    </row>
    <row r="15" spans="1:10" ht="15">
      <c r="A15" s="542" t="s">
        <v>943</v>
      </c>
      <c r="B15" s="279" t="s">
        <v>422</v>
      </c>
      <c r="C15" s="422"/>
      <c r="D15" s="413"/>
      <c r="E15" s="287" t="s">
        <v>414</v>
      </c>
      <c r="F15" s="288">
        <v>50</v>
      </c>
      <c r="G15" s="416"/>
      <c r="H15" s="290"/>
      <c r="I15" s="179">
        <f t="shared" si="0"/>
        <v>0</v>
      </c>
      <c r="J15" s="179">
        <f t="shared" si="1"/>
        <v>0</v>
      </c>
    </row>
    <row r="16" spans="1:10" ht="15">
      <c r="A16" s="542" t="s">
        <v>944</v>
      </c>
      <c r="B16" s="279" t="s">
        <v>423</v>
      </c>
      <c r="C16" s="413"/>
      <c r="D16" s="413"/>
      <c r="E16" s="287" t="s">
        <v>410</v>
      </c>
      <c r="F16" s="288">
        <v>500</v>
      </c>
      <c r="G16" s="416"/>
      <c r="H16" s="290"/>
      <c r="I16" s="179">
        <f t="shared" si="0"/>
        <v>0</v>
      </c>
      <c r="J16" s="179">
        <f t="shared" si="1"/>
        <v>0</v>
      </c>
    </row>
    <row r="17" spans="1:10" ht="15">
      <c r="A17" s="542" t="s">
        <v>945</v>
      </c>
      <c r="B17" s="279" t="s">
        <v>424</v>
      </c>
      <c r="C17" s="413"/>
      <c r="D17" s="413"/>
      <c r="E17" s="287" t="s">
        <v>410</v>
      </c>
      <c r="F17" s="288">
        <v>200</v>
      </c>
      <c r="G17" s="416"/>
      <c r="H17" s="290"/>
      <c r="I17" s="179">
        <f t="shared" si="0"/>
        <v>0</v>
      </c>
      <c r="J17" s="179">
        <f t="shared" si="1"/>
        <v>0</v>
      </c>
    </row>
    <row r="18" spans="1:10" ht="15">
      <c r="A18" s="542" t="s">
        <v>946</v>
      </c>
      <c r="B18" s="279" t="s">
        <v>425</v>
      </c>
      <c r="C18" s="413"/>
      <c r="D18" s="413"/>
      <c r="E18" s="287" t="s">
        <v>426</v>
      </c>
      <c r="F18" s="288">
        <v>2</v>
      </c>
      <c r="G18" s="416"/>
      <c r="H18" s="290"/>
      <c r="I18" s="179">
        <f t="shared" si="0"/>
        <v>0</v>
      </c>
      <c r="J18" s="179">
        <f t="shared" si="1"/>
        <v>0</v>
      </c>
    </row>
    <row r="19" spans="1:10" ht="24">
      <c r="A19" s="542" t="s">
        <v>947</v>
      </c>
      <c r="B19" s="279" t="s">
        <v>427</v>
      </c>
      <c r="C19" s="413"/>
      <c r="D19" s="413"/>
      <c r="E19" s="287" t="s">
        <v>412</v>
      </c>
      <c r="F19" s="288">
        <v>100</v>
      </c>
      <c r="G19" s="416"/>
      <c r="H19" s="290"/>
      <c r="I19" s="179">
        <f t="shared" si="0"/>
        <v>0</v>
      </c>
      <c r="J19" s="179">
        <f t="shared" si="1"/>
        <v>0</v>
      </c>
    </row>
    <row r="20" spans="1:10" ht="24">
      <c r="A20" s="542" t="s">
        <v>948</v>
      </c>
      <c r="B20" s="279" t="s">
        <v>428</v>
      </c>
      <c r="C20" s="413"/>
      <c r="D20" s="413"/>
      <c r="E20" s="287" t="s">
        <v>414</v>
      </c>
      <c r="F20" s="288">
        <v>150</v>
      </c>
      <c r="G20" s="416"/>
      <c r="H20" s="290"/>
      <c r="I20" s="179">
        <f t="shared" si="0"/>
        <v>0</v>
      </c>
      <c r="J20" s="179">
        <f t="shared" si="1"/>
        <v>0</v>
      </c>
    </row>
    <row r="21" spans="1:10" ht="36">
      <c r="A21" s="542" t="s">
        <v>949</v>
      </c>
      <c r="B21" s="423" t="s">
        <v>429</v>
      </c>
      <c r="C21" s="413"/>
      <c r="D21" s="413"/>
      <c r="E21" s="415" t="s">
        <v>410</v>
      </c>
      <c r="F21" s="288">
        <v>500</v>
      </c>
      <c r="G21" s="416"/>
      <c r="H21" s="290"/>
      <c r="I21" s="179">
        <f t="shared" si="0"/>
        <v>0</v>
      </c>
      <c r="J21" s="179">
        <f t="shared" si="1"/>
        <v>0</v>
      </c>
    </row>
    <row r="22" spans="1:10" ht="15">
      <c r="A22" s="542" t="s">
        <v>950</v>
      </c>
      <c r="B22" s="424" t="s">
        <v>430</v>
      </c>
      <c r="C22" s="417"/>
      <c r="D22" s="425"/>
      <c r="E22" s="415" t="s">
        <v>431</v>
      </c>
      <c r="F22" s="288">
        <v>500</v>
      </c>
      <c r="G22" s="416"/>
      <c r="H22" s="290"/>
      <c r="I22" s="179">
        <f t="shared" si="0"/>
        <v>0</v>
      </c>
      <c r="J22" s="179">
        <f t="shared" si="1"/>
        <v>0</v>
      </c>
    </row>
    <row r="23" spans="1:10" ht="15">
      <c r="A23" s="542" t="s">
        <v>951</v>
      </c>
      <c r="B23" s="424" t="s">
        <v>432</v>
      </c>
      <c r="C23" s="417"/>
      <c r="D23" s="425"/>
      <c r="E23" s="426" t="s">
        <v>433</v>
      </c>
      <c r="F23" s="292">
        <v>100</v>
      </c>
      <c r="G23" s="416"/>
      <c r="H23" s="290"/>
      <c r="I23" s="179">
        <f t="shared" si="0"/>
        <v>0</v>
      </c>
      <c r="J23" s="179">
        <f t="shared" si="1"/>
        <v>0</v>
      </c>
    </row>
    <row r="24" spans="1:10" ht="15">
      <c r="A24" s="542" t="s">
        <v>952</v>
      </c>
      <c r="B24" s="427" t="s">
        <v>434</v>
      </c>
      <c r="C24" s="413"/>
      <c r="D24" s="428"/>
      <c r="E24" s="415" t="s">
        <v>418</v>
      </c>
      <c r="F24" s="429">
        <v>1</v>
      </c>
      <c r="G24" s="416"/>
      <c r="H24" s="294"/>
      <c r="I24" s="179">
        <f t="shared" si="0"/>
        <v>0</v>
      </c>
      <c r="J24" s="179">
        <f t="shared" si="1"/>
        <v>0</v>
      </c>
    </row>
    <row r="25" spans="1:10" ht="48">
      <c r="A25" s="542" t="s">
        <v>953</v>
      </c>
      <c r="B25" s="430" t="s">
        <v>435</v>
      </c>
      <c r="C25" s="431"/>
      <c r="D25" s="418"/>
      <c r="E25" s="432" t="s">
        <v>436</v>
      </c>
      <c r="F25" s="432">
        <v>5</v>
      </c>
      <c r="G25" s="416"/>
      <c r="H25" s="294"/>
      <c r="I25" s="179">
        <f t="shared" si="0"/>
        <v>0</v>
      </c>
      <c r="J25" s="179">
        <f t="shared" si="1"/>
        <v>0</v>
      </c>
    </row>
    <row r="26" spans="1:10" ht="26.25" customHeight="1">
      <c r="A26" s="587" t="s">
        <v>1149</v>
      </c>
      <c r="B26" s="588"/>
      <c r="C26" s="588"/>
      <c r="D26" s="588"/>
      <c r="E26" s="588"/>
      <c r="F26" s="588"/>
      <c r="G26" s="588"/>
      <c r="H26" s="589"/>
      <c r="I26" s="531">
        <f>SUM(I7:I25)</f>
        <v>0</v>
      </c>
      <c r="J26" s="531">
        <f>SUM(J7:J25)</f>
        <v>0</v>
      </c>
    </row>
    <row r="27" spans="1:10" ht="15">
      <c r="A27" s="332"/>
      <c r="B27" s="332"/>
      <c r="C27" s="332"/>
      <c r="D27" s="332"/>
      <c r="E27" s="332"/>
      <c r="F27" s="332"/>
      <c r="G27" s="410"/>
      <c r="H27" s="433"/>
      <c r="I27" s="333"/>
      <c r="J27" s="333"/>
    </row>
    <row r="28" spans="1:10" ht="15">
      <c r="A28" s="332"/>
      <c r="B28" s="332"/>
      <c r="C28" s="332"/>
      <c r="D28" s="332"/>
      <c r="E28" s="332"/>
      <c r="F28" s="332"/>
      <c r="G28" s="410"/>
      <c r="H28" s="332"/>
      <c r="I28" s="333"/>
      <c r="J28" s="333"/>
    </row>
    <row r="29" spans="1:10" ht="15">
      <c r="A29" s="434" t="s">
        <v>438</v>
      </c>
      <c r="B29" s="434"/>
      <c r="C29" s="434"/>
      <c r="D29" s="434"/>
      <c r="E29" s="434"/>
      <c r="F29" s="434"/>
      <c r="G29" s="435"/>
      <c r="H29" s="436" t="s">
        <v>187</v>
      </c>
      <c r="I29" s="333"/>
      <c r="J29" s="333"/>
    </row>
    <row r="30" spans="1:10" ht="60.75" customHeight="1">
      <c r="A30" s="590" t="s">
        <v>1154</v>
      </c>
      <c r="B30" s="591"/>
      <c r="C30" s="591"/>
      <c r="D30" s="591"/>
      <c r="E30" s="591"/>
      <c r="F30" s="591"/>
      <c r="G30" s="591"/>
      <c r="H30" s="591"/>
      <c r="I30" s="333"/>
      <c r="J30" s="333"/>
    </row>
    <row r="31" spans="1:10" ht="15">
      <c r="A31" s="592"/>
      <c r="B31" s="592"/>
      <c r="C31" s="592"/>
      <c r="D31" s="592"/>
      <c r="E31" s="592"/>
      <c r="F31" s="592"/>
      <c r="G31" s="592"/>
      <c r="H31" s="592"/>
      <c r="I31" s="437"/>
      <c r="J31" s="437"/>
    </row>
    <row r="32" spans="1:10" ht="37.5" customHeight="1">
      <c r="A32" s="591" t="s">
        <v>1155</v>
      </c>
      <c r="B32" s="591"/>
      <c r="C32" s="591"/>
      <c r="D32" s="591"/>
      <c r="E32" s="591"/>
      <c r="F32" s="591"/>
      <c r="G32" s="591"/>
      <c r="H32" s="438"/>
      <c r="I32" s="437"/>
      <c r="J32" s="437"/>
    </row>
  </sheetData>
  <sheetProtection selectLockedCells="1" selectUnlockedCells="1"/>
  <mergeCells count="4">
    <mergeCell ref="A26:H26"/>
    <mergeCell ref="A30:H30"/>
    <mergeCell ref="A31:H31"/>
    <mergeCell ref="A32:G32"/>
  </mergeCells>
  <printOptions/>
  <pageMargins left="0.7086614173228347" right="0.7086614173228347" top="0.7480314960629921" bottom="0.7480314960629921" header="0.5118110236220472" footer="0.5118110236220472"/>
  <pageSetup fitToHeight="3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B76" sqref="B76"/>
    </sheetView>
  </sheetViews>
  <sheetFormatPr defaultColWidth="9.00390625" defaultRowHeight="14.25"/>
  <cols>
    <col min="1" max="1" width="6.25390625" style="443" customWidth="1"/>
    <col min="2" max="2" width="24.25390625" style="443" customWidth="1"/>
    <col min="3" max="3" width="23.625" style="443" customWidth="1"/>
    <col min="4" max="4" width="12.625" style="443" customWidth="1"/>
    <col min="5" max="5" width="13.25390625" style="443" customWidth="1"/>
    <col min="6" max="6" width="10.25390625" style="444" customWidth="1"/>
    <col min="7" max="7" width="9.00390625" style="444" customWidth="1"/>
    <col min="8" max="8" width="6.50390625" style="443" customWidth="1"/>
    <col min="9" max="9" width="10.125" style="443" customWidth="1"/>
    <col min="10" max="10" width="10.00390625" style="443" customWidth="1"/>
    <col min="11" max="16384" width="9.00390625" style="443" customWidth="1"/>
  </cols>
  <sheetData>
    <row r="1" ht="15">
      <c r="A1" s="201" t="s">
        <v>0</v>
      </c>
    </row>
    <row r="2" ht="15">
      <c r="A2" s="202" t="s">
        <v>1</v>
      </c>
    </row>
    <row r="3" ht="15">
      <c r="E3" s="205" t="s">
        <v>2</v>
      </c>
    </row>
    <row r="4" ht="15">
      <c r="E4" s="205"/>
    </row>
    <row r="5" spans="1:10" ht="15">
      <c r="A5" s="456" t="s">
        <v>931</v>
      </c>
      <c r="B5" s="457"/>
      <c r="C5" s="457"/>
      <c r="D5" s="208"/>
      <c r="E5" s="457"/>
      <c r="F5" s="458"/>
      <c r="G5" s="458"/>
      <c r="H5" s="458"/>
      <c r="I5" s="458"/>
      <c r="J5" s="458"/>
    </row>
    <row r="6" spans="1:10" ht="31.5">
      <c r="A6" s="272" t="s">
        <v>4</v>
      </c>
      <c r="B6" s="272" t="s">
        <v>5</v>
      </c>
      <c r="C6" s="272" t="s">
        <v>6</v>
      </c>
      <c r="D6" s="445" t="s">
        <v>7</v>
      </c>
      <c r="E6" s="272" t="s">
        <v>8</v>
      </c>
      <c r="F6" s="446" t="s">
        <v>9</v>
      </c>
      <c r="G6" s="447" t="s">
        <v>10</v>
      </c>
      <c r="H6" s="272" t="s">
        <v>908</v>
      </c>
      <c r="I6" s="448" t="s">
        <v>12</v>
      </c>
      <c r="J6" s="449" t="s">
        <v>13</v>
      </c>
    </row>
    <row r="7" spans="1:10" ht="15">
      <c r="A7" s="543" t="s">
        <v>954</v>
      </c>
      <c r="B7" s="450" t="s">
        <v>440</v>
      </c>
      <c r="C7" s="451"/>
      <c r="D7" s="72"/>
      <c r="E7" s="450" t="s">
        <v>441</v>
      </c>
      <c r="F7" s="452">
        <v>17</v>
      </c>
      <c r="G7" s="524"/>
      <c r="H7" s="526"/>
      <c r="I7" s="179">
        <f aca="true" t="shared" si="0" ref="I7:I70">ROUND((F7*G7),2)</f>
        <v>0</v>
      </c>
      <c r="J7" s="179">
        <f aca="true" t="shared" si="1" ref="J7:J70">ROUND((I7+(I7*H7)),2)</f>
        <v>0</v>
      </c>
    </row>
    <row r="8" spans="1:10" ht="15">
      <c r="A8" s="543" t="s">
        <v>955</v>
      </c>
      <c r="B8" s="450" t="s">
        <v>443</v>
      </c>
      <c r="C8" s="451"/>
      <c r="D8" s="72"/>
      <c r="E8" s="450" t="s">
        <v>444</v>
      </c>
      <c r="F8" s="452">
        <v>1</v>
      </c>
      <c r="G8" s="524"/>
      <c r="H8" s="526"/>
      <c r="I8" s="402">
        <f t="shared" si="0"/>
        <v>0</v>
      </c>
      <c r="J8" s="402">
        <f>ROUND((I8+(I8*H8)),2)</f>
        <v>0</v>
      </c>
    </row>
    <row r="9" spans="1:10" s="455" customFormat="1" ht="15">
      <c r="A9" s="543" t="s">
        <v>956</v>
      </c>
      <c r="B9" s="453" t="s">
        <v>446</v>
      </c>
      <c r="C9" s="74"/>
      <c r="D9" s="72"/>
      <c r="E9" s="453" t="s">
        <v>447</v>
      </c>
      <c r="F9" s="454">
        <v>1</v>
      </c>
      <c r="G9" s="532"/>
      <c r="H9" s="526"/>
      <c r="I9" s="402">
        <f t="shared" si="0"/>
        <v>0</v>
      </c>
      <c r="J9" s="402">
        <f t="shared" si="1"/>
        <v>0</v>
      </c>
    </row>
    <row r="10" spans="1:10" ht="15">
      <c r="A10" s="543" t="s">
        <v>957</v>
      </c>
      <c r="B10" s="450" t="s">
        <v>448</v>
      </c>
      <c r="C10" s="451"/>
      <c r="D10" s="72"/>
      <c r="E10" s="450" t="s">
        <v>449</v>
      </c>
      <c r="F10" s="452">
        <v>6</v>
      </c>
      <c r="G10" s="532"/>
      <c r="H10" s="526"/>
      <c r="I10" s="402">
        <f t="shared" si="0"/>
        <v>0</v>
      </c>
      <c r="J10" s="402">
        <f t="shared" si="1"/>
        <v>0</v>
      </c>
    </row>
    <row r="11" spans="1:10" ht="15">
      <c r="A11" s="543" t="s">
        <v>958</v>
      </c>
      <c r="B11" s="450" t="s">
        <v>450</v>
      </c>
      <c r="C11" s="451"/>
      <c r="D11" s="72"/>
      <c r="E11" s="450" t="s">
        <v>451</v>
      </c>
      <c r="F11" s="452">
        <v>1</v>
      </c>
      <c r="G11" s="532"/>
      <c r="H11" s="526"/>
      <c r="I11" s="402">
        <f t="shared" si="0"/>
        <v>0</v>
      </c>
      <c r="J11" s="402">
        <f t="shared" si="1"/>
        <v>0</v>
      </c>
    </row>
    <row r="12" spans="1:10" ht="15">
      <c r="A12" s="543" t="s">
        <v>959</v>
      </c>
      <c r="B12" s="450" t="s">
        <v>452</v>
      </c>
      <c r="C12" s="451"/>
      <c r="D12" s="72"/>
      <c r="E12" s="450" t="s">
        <v>453</v>
      </c>
      <c r="F12" s="452">
        <v>11</v>
      </c>
      <c r="G12" s="532"/>
      <c r="H12" s="526"/>
      <c r="I12" s="402">
        <f t="shared" si="0"/>
        <v>0</v>
      </c>
      <c r="J12" s="402">
        <f t="shared" si="1"/>
        <v>0</v>
      </c>
    </row>
    <row r="13" spans="1:10" ht="15">
      <c r="A13" s="543" t="s">
        <v>960</v>
      </c>
      <c r="B13" s="450" t="s">
        <v>454</v>
      </c>
      <c r="C13" s="451"/>
      <c r="D13" s="72"/>
      <c r="E13" s="450" t="s">
        <v>455</v>
      </c>
      <c r="F13" s="452">
        <v>2</v>
      </c>
      <c r="G13" s="532"/>
      <c r="H13" s="526"/>
      <c r="I13" s="402">
        <f t="shared" si="0"/>
        <v>0</v>
      </c>
      <c r="J13" s="402">
        <f t="shared" si="1"/>
        <v>0</v>
      </c>
    </row>
    <row r="14" spans="1:10" ht="15">
      <c r="A14" s="543" t="s">
        <v>961</v>
      </c>
      <c r="B14" s="450" t="s">
        <v>456</v>
      </c>
      <c r="C14" s="451"/>
      <c r="D14" s="72"/>
      <c r="E14" s="450" t="s">
        <v>457</v>
      </c>
      <c r="F14" s="452">
        <v>17</v>
      </c>
      <c r="G14" s="532"/>
      <c r="H14" s="526"/>
      <c r="I14" s="402">
        <f t="shared" si="0"/>
        <v>0</v>
      </c>
      <c r="J14" s="402">
        <f t="shared" si="1"/>
        <v>0</v>
      </c>
    </row>
    <row r="15" spans="1:10" ht="15">
      <c r="A15" s="543" t="s">
        <v>962</v>
      </c>
      <c r="B15" s="450" t="s">
        <v>458</v>
      </c>
      <c r="C15" s="451"/>
      <c r="D15" s="72"/>
      <c r="E15" s="450" t="s">
        <v>459</v>
      </c>
      <c r="F15" s="452">
        <v>2</v>
      </c>
      <c r="G15" s="532"/>
      <c r="H15" s="526"/>
      <c r="I15" s="402">
        <f t="shared" si="0"/>
        <v>0</v>
      </c>
      <c r="J15" s="402">
        <f t="shared" si="1"/>
        <v>0</v>
      </c>
    </row>
    <row r="16" spans="1:10" ht="15">
      <c r="A16" s="543" t="s">
        <v>963</v>
      </c>
      <c r="B16" s="70" t="s">
        <v>460</v>
      </c>
      <c r="C16" s="451"/>
      <c r="D16" s="72"/>
      <c r="E16" s="70" t="s">
        <v>461</v>
      </c>
      <c r="F16" s="452">
        <v>20</v>
      </c>
      <c r="G16" s="532"/>
      <c r="H16" s="526"/>
      <c r="I16" s="402">
        <f t="shared" si="0"/>
        <v>0</v>
      </c>
      <c r="J16" s="402">
        <f t="shared" si="1"/>
        <v>0</v>
      </c>
    </row>
    <row r="17" spans="1:10" ht="15">
      <c r="A17" s="543" t="s">
        <v>964</v>
      </c>
      <c r="B17" s="70" t="s">
        <v>462</v>
      </c>
      <c r="C17" s="451"/>
      <c r="D17" s="72"/>
      <c r="E17" s="70" t="s">
        <v>463</v>
      </c>
      <c r="F17" s="452">
        <v>2</v>
      </c>
      <c r="G17" s="532"/>
      <c r="H17" s="526"/>
      <c r="I17" s="402">
        <f t="shared" si="0"/>
        <v>0</v>
      </c>
      <c r="J17" s="402">
        <f t="shared" si="1"/>
        <v>0</v>
      </c>
    </row>
    <row r="18" spans="1:10" ht="15">
      <c r="A18" s="543" t="s">
        <v>965</v>
      </c>
      <c r="B18" s="70" t="s">
        <v>464</v>
      </c>
      <c r="C18" s="451"/>
      <c r="D18" s="72"/>
      <c r="E18" s="70" t="s">
        <v>463</v>
      </c>
      <c r="F18" s="452">
        <v>25</v>
      </c>
      <c r="G18" s="532"/>
      <c r="H18" s="526"/>
      <c r="I18" s="402">
        <f t="shared" si="0"/>
        <v>0</v>
      </c>
      <c r="J18" s="402">
        <f t="shared" si="1"/>
        <v>0</v>
      </c>
    </row>
    <row r="19" spans="1:10" ht="15">
      <c r="A19" s="543" t="s">
        <v>966</v>
      </c>
      <c r="B19" s="450" t="s">
        <v>465</v>
      </c>
      <c r="C19" s="451"/>
      <c r="D19" s="72"/>
      <c r="E19" s="450" t="s">
        <v>466</v>
      </c>
      <c r="F19" s="452">
        <v>38</v>
      </c>
      <c r="G19" s="532"/>
      <c r="H19" s="526"/>
      <c r="I19" s="402">
        <f t="shared" si="0"/>
        <v>0</v>
      </c>
      <c r="J19" s="402">
        <f t="shared" si="1"/>
        <v>0</v>
      </c>
    </row>
    <row r="20" spans="1:10" ht="15">
      <c r="A20" s="543" t="s">
        <v>967</v>
      </c>
      <c r="B20" s="450" t="s">
        <v>467</v>
      </c>
      <c r="C20" s="451"/>
      <c r="D20" s="72"/>
      <c r="E20" s="450" t="s">
        <v>468</v>
      </c>
      <c r="F20" s="452">
        <v>6</v>
      </c>
      <c r="G20" s="532"/>
      <c r="H20" s="526"/>
      <c r="I20" s="402">
        <f t="shared" si="0"/>
        <v>0</v>
      </c>
      <c r="J20" s="402">
        <f t="shared" si="1"/>
        <v>0</v>
      </c>
    </row>
    <row r="21" spans="1:10" ht="15">
      <c r="A21" s="543" t="s">
        <v>968</v>
      </c>
      <c r="B21" s="450" t="s">
        <v>469</v>
      </c>
      <c r="C21" s="451"/>
      <c r="D21" s="72"/>
      <c r="E21" s="450" t="s">
        <v>470</v>
      </c>
      <c r="F21" s="452">
        <v>3</v>
      </c>
      <c r="G21" s="532"/>
      <c r="H21" s="526"/>
      <c r="I21" s="402">
        <f t="shared" si="0"/>
        <v>0</v>
      </c>
      <c r="J21" s="402">
        <f t="shared" si="1"/>
        <v>0</v>
      </c>
    </row>
    <row r="22" spans="1:10" ht="24">
      <c r="A22" s="543" t="s">
        <v>969</v>
      </c>
      <c r="B22" s="450" t="s">
        <v>471</v>
      </c>
      <c r="C22" s="451"/>
      <c r="D22" s="72"/>
      <c r="E22" s="450" t="s">
        <v>472</v>
      </c>
      <c r="F22" s="452">
        <v>360</v>
      </c>
      <c r="G22" s="532"/>
      <c r="H22" s="526"/>
      <c r="I22" s="402">
        <f t="shared" si="0"/>
        <v>0</v>
      </c>
      <c r="J22" s="402">
        <f t="shared" si="1"/>
        <v>0</v>
      </c>
    </row>
    <row r="23" spans="1:10" ht="24">
      <c r="A23" s="543" t="s">
        <v>970</v>
      </c>
      <c r="B23" s="450" t="s">
        <v>473</v>
      </c>
      <c r="C23" s="451"/>
      <c r="D23" s="72"/>
      <c r="E23" s="450" t="s">
        <v>474</v>
      </c>
      <c r="F23" s="452">
        <v>1</v>
      </c>
      <c r="G23" s="532"/>
      <c r="H23" s="526"/>
      <c r="I23" s="402">
        <f t="shared" si="0"/>
        <v>0</v>
      </c>
      <c r="J23" s="402">
        <f t="shared" si="1"/>
        <v>0</v>
      </c>
    </row>
    <row r="24" spans="1:10" ht="15">
      <c r="A24" s="543" t="s">
        <v>971</v>
      </c>
      <c r="B24" s="450" t="s">
        <v>475</v>
      </c>
      <c r="C24" s="451"/>
      <c r="D24" s="72"/>
      <c r="E24" s="450" t="s">
        <v>476</v>
      </c>
      <c r="F24" s="452">
        <v>24</v>
      </c>
      <c r="G24" s="532"/>
      <c r="H24" s="526"/>
      <c r="I24" s="402">
        <f t="shared" si="0"/>
        <v>0</v>
      </c>
      <c r="J24" s="402">
        <f t="shared" si="1"/>
        <v>0</v>
      </c>
    </row>
    <row r="25" spans="1:10" ht="15">
      <c r="A25" s="543" t="s">
        <v>972</v>
      </c>
      <c r="B25" s="450" t="s">
        <v>477</v>
      </c>
      <c r="C25" s="451"/>
      <c r="D25" s="72"/>
      <c r="E25" s="450" t="s">
        <v>478</v>
      </c>
      <c r="F25" s="452">
        <v>4</v>
      </c>
      <c r="G25" s="532"/>
      <c r="H25" s="526"/>
      <c r="I25" s="402">
        <f t="shared" si="0"/>
        <v>0</v>
      </c>
      <c r="J25" s="402">
        <f t="shared" si="1"/>
        <v>0</v>
      </c>
    </row>
    <row r="26" spans="1:10" ht="15">
      <c r="A26" s="543" t="s">
        <v>973</v>
      </c>
      <c r="B26" s="450" t="s">
        <v>479</v>
      </c>
      <c r="C26" s="451"/>
      <c r="D26" s="72"/>
      <c r="E26" s="450" t="s">
        <v>480</v>
      </c>
      <c r="F26" s="452">
        <v>2</v>
      </c>
      <c r="G26" s="532"/>
      <c r="H26" s="526"/>
      <c r="I26" s="402">
        <f t="shared" si="0"/>
        <v>0</v>
      </c>
      <c r="J26" s="402">
        <f t="shared" si="1"/>
        <v>0</v>
      </c>
    </row>
    <row r="27" spans="1:10" ht="15">
      <c r="A27" s="543" t="s">
        <v>974</v>
      </c>
      <c r="B27" s="450" t="s">
        <v>481</v>
      </c>
      <c r="C27" s="451"/>
      <c r="D27" s="72"/>
      <c r="E27" s="450" t="s">
        <v>444</v>
      </c>
      <c r="F27" s="452">
        <v>1</v>
      </c>
      <c r="G27" s="532"/>
      <c r="H27" s="526"/>
      <c r="I27" s="402">
        <f t="shared" si="0"/>
        <v>0</v>
      </c>
      <c r="J27" s="402">
        <f t="shared" si="1"/>
        <v>0</v>
      </c>
    </row>
    <row r="28" spans="1:10" ht="15">
      <c r="A28" s="543" t="s">
        <v>975</v>
      </c>
      <c r="B28" s="340" t="s">
        <v>482</v>
      </c>
      <c r="C28" s="451"/>
      <c r="D28" s="72"/>
      <c r="E28" s="340" t="s">
        <v>483</v>
      </c>
      <c r="F28" s="365">
        <v>12</v>
      </c>
      <c r="G28" s="532"/>
      <c r="H28" s="526"/>
      <c r="I28" s="402">
        <f t="shared" si="0"/>
        <v>0</v>
      </c>
      <c r="J28" s="402">
        <f t="shared" si="1"/>
        <v>0</v>
      </c>
    </row>
    <row r="29" spans="1:10" ht="15">
      <c r="A29" s="543" t="s">
        <v>976</v>
      </c>
      <c r="B29" s="450" t="s">
        <v>484</v>
      </c>
      <c r="C29" s="451"/>
      <c r="D29" s="72"/>
      <c r="E29" s="450" t="s">
        <v>485</v>
      </c>
      <c r="F29" s="452">
        <v>1</v>
      </c>
      <c r="G29" s="532"/>
      <c r="H29" s="526"/>
      <c r="I29" s="402">
        <f t="shared" si="0"/>
        <v>0</v>
      </c>
      <c r="J29" s="402">
        <f t="shared" si="1"/>
        <v>0</v>
      </c>
    </row>
    <row r="30" spans="1:10" ht="15">
      <c r="A30" s="543" t="s">
        <v>977</v>
      </c>
      <c r="B30" s="450" t="s">
        <v>486</v>
      </c>
      <c r="C30" s="451"/>
      <c r="D30" s="72"/>
      <c r="E30" s="450" t="s">
        <v>487</v>
      </c>
      <c r="F30" s="452">
        <v>70</v>
      </c>
      <c r="G30" s="532"/>
      <c r="H30" s="526"/>
      <c r="I30" s="402">
        <f t="shared" si="0"/>
        <v>0</v>
      </c>
      <c r="J30" s="402">
        <f t="shared" si="1"/>
        <v>0</v>
      </c>
    </row>
    <row r="31" spans="1:10" ht="15">
      <c r="A31" s="543" t="s">
        <v>978</v>
      </c>
      <c r="B31" s="450" t="s">
        <v>488</v>
      </c>
      <c r="C31" s="451"/>
      <c r="D31" s="72"/>
      <c r="E31" s="450" t="s">
        <v>489</v>
      </c>
      <c r="F31" s="452">
        <v>50</v>
      </c>
      <c r="G31" s="532"/>
      <c r="H31" s="526"/>
      <c r="I31" s="402">
        <f t="shared" si="0"/>
        <v>0</v>
      </c>
      <c r="J31" s="402">
        <f t="shared" si="1"/>
        <v>0</v>
      </c>
    </row>
    <row r="32" spans="1:10" ht="15">
      <c r="A32" s="543" t="s">
        <v>979</v>
      </c>
      <c r="B32" s="450" t="s">
        <v>490</v>
      </c>
      <c r="C32" s="451"/>
      <c r="D32" s="72"/>
      <c r="E32" s="450" t="s">
        <v>491</v>
      </c>
      <c r="F32" s="452">
        <v>15</v>
      </c>
      <c r="G32" s="532"/>
      <c r="H32" s="526"/>
      <c r="I32" s="402">
        <f t="shared" si="0"/>
        <v>0</v>
      </c>
      <c r="J32" s="402">
        <f t="shared" si="1"/>
        <v>0</v>
      </c>
    </row>
    <row r="33" spans="1:10" ht="24">
      <c r="A33" s="543" t="s">
        <v>980</v>
      </c>
      <c r="B33" s="450" t="s">
        <v>492</v>
      </c>
      <c r="C33" s="451"/>
      <c r="D33" s="72"/>
      <c r="E33" s="450" t="s">
        <v>444</v>
      </c>
      <c r="F33" s="452">
        <v>1</v>
      </c>
      <c r="G33" s="532"/>
      <c r="H33" s="526"/>
      <c r="I33" s="402">
        <f t="shared" si="0"/>
        <v>0</v>
      </c>
      <c r="J33" s="402">
        <f t="shared" si="1"/>
        <v>0</v>
      </c>
    </row>
    <row r="34" spans="1:10" ht="24">
      <c r="A34" s="543" t="s">
        <v>981</v>
      </c>
      <c r="B34" s="450" t="s">
        <v>493</v>
      </c>
      <c r="C34" s="451"/>
      <c r="D34" s="72"/>
      <c r="E34" s="450" t="s">
        <v>494</v>
      </c>
      <c r="F34" s="452">
        <v>2</v>
      </c>
      <c r="G34" s="532"/>
      <c r="H34" s="526"/>
      <c r="I34" s="402">
        <f t="shared" si="0"/>
        <v>0</v>
      </c>
      <c r="J34" s="402">
        <f t="shared" si="1"/>
        <v>0</v>
      </c>
    </row>
    <row r="35" spans="1:10" ht="15">
      <c r="A35" s="543" t="s">
        <v>982</v>
      </c>
      <c r="B35" s="450" t="s">
        <v>495</v>
      </c>
      <c r="C35" s="451"/>
      <c r="D35" s="72"/>
      <c r="E35" s="450" t="s">
        <v>496</v>
      </c>
      <c r="F35" s="452">
        <v>6</v>
      </c>
      <c r="G35" s="532"/>
      <c r="H35" s="526"/>
      <c r="I35" s="402">
        <f t="shared" si="0"/>
        <v>0</v>
      </c>
      <c r="J35" s="402">
        <f t="shared" si="1"/>
        <v>0</v>
      </c>
    </row>
    <row r="36" spans="1:10" ht="36">
      <c r="A36" s="543" t="s">
        <v>983</v>
      </c>
      <c r="B36" s="450" t="s">
        <v>497</v>
      </c>
      <c r="C36" s="451"/>
      <c r="D36" s="72"/>
      <c r="E36" s="450" t="s">
        <v>113</v>
      </c>
      <c r="F36" s="452">
        <v>1</v>
      </c>
      <c r="G36" s="532"/>
      <c r="H36" s="526"/>
      <c r="I36" s="402">
        <f t="shared" si="0"/>
        <v>0</v>
      </c>
      <c r="J36" s="402">
        <f t="shared" si="1"/>
        <v>0</v>
      </c>
    </row>
    <row r="37" spans="1:10" ht="24">
      <c r="A37" s="543" t="s">
        <v>984</v>
      </c>
      <c r="B37" s="450" t="s">
        <v>498</v>
      </c>
      <c r="C37" s="451"/>
      <c r="D37" s="72"/>
      <c r="E37" s="450" t="s">
        <v>499</v>
      </c>
      <c r="F37" s="452">
        <v>1</v>
      </c>
      <c r="G37" s="532"/>
      <c r="H37" s="526"/>
      <c r="I37" s="402">
        <f t="shared" si="0"/>
        <v>0</v>
      </c>
      <c r="J37" s="402">
        <f t="shared" si="1"/>
        <v>0</v>
      </c>
    </row>
    <row r="38" spans="1:10" ht="24">
      <c r="A38" s="543" t="s">
        <v>985</v>
      </c>
      <c r="B38" s="450" t="s">
        <v>500</v>
      </c>
      <c r="C38" s="451"/>
      <c r="D38" s="72"/>
      <c r="E38" s="450" t="s">
        <v>499</v>
      </c>
      <c r="F38" s="452">
        <v>2</v>
      </c>
      <c r="G38" s="532"/>
      <c r="H38" s="526"/>
      <c r="I38" s="402">
        <f t="shared" si="0"/>
        <v>0</v>
      </c>
      <c r="J38" s="402">
        <f t="shared" si="1"/>
        <v>0</v>
      </c>
    </row>
    <row r="39" spans="1:10" ht="36">
      <c r="A39" s="543" t="s">
        <v>986</v>
      </c>
      <c r="B39" s="450" t="s">
        <v>501</v>
      </c>
      <c r="C39" s="451"/>
      <c r="D39" s="72"/>
      <c r="E39" s="450" t="s">
        <v>113</v>
      </c>
      <c r="F39" s="452">
        <v>1</v>
      </c>
      <c r="G39" s="532"/>
      <c r="H39" s="526"/>
      <c r="I39" s="402">
        <f t="shared" si="0"/>
        <v>0</v>
      </c>
      <c r="J39" s="402">
        <f t="shared" si="1"/>
        <v>0</v>
      </c>
    </row>
    <row r="40" spans="1:10" ht="15">
      <c r="A40" s="543" t="s">
        <v>987</v>
      </c>
      <c r="B40" s="450" t="s">
        <v>502</v>
      </c>
      <c r="C40" s="451"/>
      <c r="D40" s="72"/>
      <c r="E40" s="450" t="s">
        <v>503</v>
      </c>
      <c r="F40" s="452">
        <v>110</v>
      </c>
      <c r="G40" s="532"/>
      <c r="H40" s="526"/>
      <c r="I40" s="402">
        <f t="shared" si="0"/>
        <v>0</v>
      </c>
      <c r="J40" s="402">
        <f t="shared" si="1"/>
        <v>0</v>
      </c>
    </row>
    <row r="41" spans="1:10" ht="24">
      <c r="A41" s="543" t="s">
        <v>988</v>
      </c>
      <c r="B41" s="450" t="s">
        <v>504</v>
      </c>
      <c r="C41" s="451"/>
      <c r="D41" s="72"/>
      <c r="E41" s="450" t="s">
        <v>505</v>
      </c>
      <c r="F41" s="452">
        <v>1</v>
      </c>
      <c r="G41" s="532"/>
      <c r="H41" s="526"/>
      <c r="I41" s="402">
        <f t="shared" si="0"/>
        <v>0</v>
      </c>
      <c r="J41" s="402">
        <f t="shared" si="1"/>
        <v>0</v>
      </c>
    </row>
    <row r="42" spans="1:10" ht="24">
      <c r="A42" s="543" t="s">
        <v>989</v>
      </c>
      <c r="B42" s="450" t="s">
        <v>506</v>
      </c>
      <c r="C42" s="451"/>
      <c r="D42" s="72"/>
      <c r="E42" s="450" t="s">
        <v>505</v>
      </c>
      <c r="F42" s="452">
        <v>1</v>
      </c>
      <c r="G42" s="532"/>
      <c r="H42" s="526"/>
      <c r="I42" s="402">
        <f t="shared" si="0"/>
        <v>0</v>
      </c>
      <c r="J42" s="402">
        <f t="shared" si="1"/>
        <v>0</v>
      </c>
    </row>
    <row r="43" spans="1:10" ht="24">
      <c r="A43" s="543" t="s">
        <v>990</v>
      </c>
      <c r="B43" s="450" t="s">
        <v>507</v>
      </c>
      <c r="C43" s="451"/>
      <c r="D43" s="72"/>
      <c r="E43" s="450" t="s">
        <v>505</v>
      </c>
      <c r="F43" s="452">
        <v>1</v>
      </c>
      <c r="G43" s="532"/>
      <c r="H43" s="526"/>
      <c r="I43" s="402">
        <f t="shared" si="0"/>
        <v>0</v>
      </c>
      <c r="J43" s="402">
        <f t="shared" si="1"/>
        <v>0</v>
      </c>
    </row>
    <row r="44" spans="1:10" ht="24">
      <c r="A44" s="543" t="s">
        <v>991</v>
      </c>
      <c r="B44" s="450" t="s">
        <v>508</v>
      </c>
      <c r="C44" s="451"/>
      <c r="D44" s="72"/>
      <c r="E44" s="450" t="s">
        <v>505</v>
      </c>
      <c r="F44" s="452">
        <v>1</v>
      </c>
      <c r="G44" s="532"/>
      <c r="H44" s="526"/>
      <c r="I44" s="402">
        <f t="shared" si="0"/>
        <v>0</v>
      </c>
      <c r="J44" s="402">
        <f t="shared" si="1"/>
        <v>0</v>
      </c>
    </row>
    <row r="45" spans="1:10" ht="36">
      <c r="A45" s="543" t="s">
        <v>992</v>
      </c>
      <c r="B45" s="450" t="s">
        <v>509</v>
      </c>
      <c r="C45" s="451"/>
      <c r="D45" s="72"/>
      <c r="E45" s="450" t="s">
        <v>510</v>
      </c>
      <c r="F45" s="452">
        <v>50</v>
      </c>
      <c r="G45" s="532"/>
      <c r="H45" s="526"/>
      <c r="I45" s="402">
        <f t="shared" si="0"/>
        <v>0</v>
      </c>
      <c r="J45" s="402">
        <f t="shared" si="1"/>
        <v>0</v>
      </c>
    </row>
    <row r="46" spans="1:10" s="455" customFormat="1" ht="15">
      <c r="A46" s="543" t="s">
        <v>993</v>
      </c>
      <c r="B46" s="453" t="s">
        <v>511</v>
      </c>
      <c r="C46" s="74"/>
      <c r="D46" s="72"/>
      <c r="E46" s="453" t="s">
        <v>512</v>
      </c>
      <c r="F46" s="454">
        <v>1</v>
      </c>
      <c r="G46" s="532"/>
      <c r="H46" s="526"/>
      <c r="I46" s="402">
        <f t="shared" si="0"/>
        <v>0</v>
      </c>
      <c r="J46" s="402">
        <f t="shared" si="1"/>
        <v>0</v>
      </c>
    </row>
    <row r="47" spans="1:10" ht="36">
      <c r="A47" s="543" t="s">
        <v>994</v>
      </c>
      <c r="B47" s="450" t="s">
        <v>513</v>
      </c>
      <c r="C47" s="451"/>
      <c r="D47" s="72"/>
      <c r="E47" s="450" t="s">
        <v>514</v>
      </c>
      <c r="F47" s="452">
        <v>4</v>
      </c>
      <c r="G47" s="532"/>
      <c r="H47" s="526"/>
      <c r="I47" s="402">
        <f t="shared" si="0"/>
        <v>0</v>
      </c>
      <c r="J47" s="402">
        <f t="shared" si="1"/>
        <v>0</v>
      </c>
    </row>
    <row r="48" spans="1:10" ht="24">
      <c r="A48" s="543" t="s">
        <v>995</v>
      </c>
      <c r="B48" s="450" t="s">
        <v>515</v>
      </c>
      <c r="C48" s="451"/>
      <c r="D48" s="72"/>
      <c r="E48" s="450" t="s">
        <v>516</v>
      </c>
      <c r="F48" s="452">
        <v>12</v>
      </c>
      <c r="G48" s="532"/>
      <c r="H48" s="526"/>
      <c r="I48" s="402">
        <f t="shared" si="0"/>
        <v>0</v>
      </c>
      <c r="J48" s="402">
        <f t="shared" si="1"/>
        <v>0</v>
      </c>
    </row>
    <row r="49" spans="1:10" ht="15">
      <c r="A49" s="543" t="s">
        <v>996</v>
      </c>
      <c r="B49" s="450" t="s">
        <v>517</v>
      </c>
      <c r="C49" s="451"/>
      <c r="D49" s="72"/>
      <c r="E49" s="450" t="s">
        <v>518</v>
      </c>
      <c r="F49" s="452">
        <v>20</v>
      </c>
      <c r="G49" s="532"/>
      <c r="H49" s="526"/>
      <c r="I49" s="402">
        <f t="shared" si="0"/>
        <v>0</v>
      </c>
      <c r="J49" s="402">
        <f t="shared" si="1"/>
        <v>0</v>
      </c>
    </row>
    <row r="50" spans="1:10" ht="24">
      <c r="A50" s="543" t="s">
        <v>997</v>
      </c>
      <c r="B50" s="70" t="s">
        <v>519</v>
      </c>
      <c r="C50" s="451"/>
      <c r="D50" s="72"/>
      <c r="E50" s="70" t="s">
        <v>520</v>
      </c>
      <c r="F50" s="452">
        <v>15</v>
      </c>
      <c r="G50" s="532"/>
      <c r="H50" s="526"/>
      <c r="I50" s="402">
        <f t="shared" si="0"/>
        <v>0</v>
      </c>
      <c r="J50" s="402">
        <f t="shared" si="1"/>
        <v>0</v>
      </c>
    </row>
    <row r="51" spans="1:10" ht="15">
      <c r="A51" s="543" t="s">
        <v>998</v>
      </c>
      <c r="B51" s="450" t="s">
        <v>521</v>
      </c>
      <c r="C51" s="451"/>
      <c r="D51" s="72"/>
      <c r="E51" s="450" t="s">
        <v>522</v>
      </c>
      <c r="F51" s="452">
        <v>3</v>
      </c>
      <c r="G51" s="532"/>
      <c r="H51" s="526"/>
      <c r="I51" s="402">
        <f t="shared" si="0"/>
        <v>0</v>
      </c>
      <c r="J51" s="402">
        <f t="shared" si="1"/>
        <v>0</v>
      </c>
    </row>
    <row r="52" spans="1:10" ht="15">
      <c r="A52" s="543" t="s">
        <v>999</v>
      </c>
      <c r="B52" s="450" t="s">
        <v>523</v>
      </c>
      <c r="C52" s="451"/>
      <c r="D52" s="72"/>
      <c r="E52" s="450" t="s">
        <v>524</v>
      </c>
      <c r="F52" s="452">
        <v>200</v>
      </c>
      <c r="G52" s="532"/>
      <c r="H52" s="526"/>
      <c r="I52" s="402">
        <f t="shared" si="0"/>
        <v>0</v>
      </c>
      <c r="J52" s="402">
        <f t="shared" si="1"/>
        <v>0</v>
      </c>
    </row>
    <row r="53" spans="1:10" ht="15">
      <c r="A53" s="543" t="s">
        <v>1000</v>
      </c>
      <c r="B53" s="450" t="s">
        <v>525</v>
      </c>
      <c r="C53" s="451"/>
      <c r="D53" s="72"/>
      <c r="E53" s="450" t="s">
        <v>526</v>
      </c>
      <c r="F53" s="452">
        <v>18</v>
      </c>
      <c r="G53" s="532"/>
      <c r="H53" s="526"/>
      <c r="I53" s="402">
        <f t="shared" si="0"/>
        <v>0</v>
      </c>
      <c r="J53" s="402">
        <f t="shared" si="1"/>
        <v>0</v>
      </c>
    </row>
    <row r="54" spans="1:10" ht="15">
      <c r="A54" s="543" t="s">
        <v>1001</v>
      </c>
      <c r="B54" s="450" t="s">
        <v>527</v>
      </c>
      <c r="C54" s="451"/>
      <c r="D54" s="72"/>
      <c r="E54" s="450" t="s">
        <v>528</v>
      </c>
      <c r="F54" s="452">
        <v>120</v>
      </c>
      <c r="G54" s="532"/>
      <c r="H54" s="526"/>
      <c r="I54" s="402">
        <f t="shared" si="0"/>
        <v>0</v>
      </c>
      <c r="J54" s="402">
        <f t="shared" si="1"/>
        <v>0</v>
      </c>
    </row>
    <row r="55" spans="1:10" ht="15">
      <c r="A55" s="543" t="s">
        <v>1002</v>
      </c>
      <c r="B55" s="450" t="s">
        <v>529</v>
      </c>
      <c r="C55" s="451"/>
      <c r="D55" s="72"/>
      <c r="E55" s="450" t="s">
        <v>530</v>
      </c>
      <c r="F55" s="452">
        <v>20</v>
      </c>
      <c r="G55" s="532"/>
      <c r="H55" s="526"/>
      <c r="I55" s="402">
        <f t="shared" si="0"/>
        <v>0</v>
      </c>
      <c r="J55" s="402">
        <f t="shared" si="1"/>
        <v>0</v>
      </c>
    </row>
    <row r="56" spans="1:10" ht="15">
      <c r="A56" s="543" t="s">
        <v>1003</v>
      </c>
      <c r="B56" s="450" t="s">
        <v>531</v>
      </c>
      <c r="C56" s="451"/>
      <c r="D56" s="72"/>
      <c r="E56" s="450" t="s">
        <v>532</v>
      </c>
      <c r="F56" s="452">
        <v>110</v>
      </c>
      <c r="G56" s="532"/>
      <c r="H56" s="526"/>
      <c r="I56" s="402">
        <f t="shared" si="0"/>
        <v>0</v>
      </c>
      <c r="J56" s="402">
        <f t="shared" si="1"/>
        <v>0</v>
      </c>
    </row>
    <row r="57" spans="1:10" ht="24">
      <c r="A57" s="543" t="s">
        <v>1004</v>
      </c>
      <c r="B57" s="450" t="s">
        <v>533</v>
      </c>
      <c r="C57" s="451"/>
      <c r="D57" s="72"/>
      <c r="E57" s="450" t="s">
        <v>499</v>
      </c>
      <c r="F57" s="452">
        <v>1</v>
      </c>
      <c r="G57" s="532"/>
      <c r="H57" s="526"/>
      <c r="I57" s="402">
        <f t="shared" si="0"/>
        <v>0</v>
      </c>
      <c r="J57" s="402">
        <f t="shared" si="1"/>
        <v>0</v>
      </c>
    </row>
    <row r="58" spans="1:10" ht="24">
      <c r="A58" s="543" t="s">
        <v>1005</v>
      </c>
      <c r="B58" s="450" t="s">
        <v>534</v>
      </c>
      <c r="C58" s="451"/>
      <c r="D58" s="72"/>
      <c r="E58" s="450" t="s">
        <v>499</v>
      </c>
      <c r="F58" s="452">
        <v>5</v>
      </c>
      <c r="G58" s="532"/>
      <c r="H58" s="526"/>
      <c r="I58" s="402">
        <f t="shared" si="0"/>
        <v>0</v>
      </c>
      <c r="J58" s="402">
        <f t="shared" si="1"/>
        <v>0</v>
      </c>
    </row>
    <row r="59" spans="1:10" ht="15">
      <c r="A59" s="543" t="s">
        <v>1006</v>
      </c>
      <c r="B59" s="340" t="s">
        <v>535</v>
      </c>
      <c r="C59" s="451"/>
      <c r="D59" s="72"/>
      <c r="E59" s="340" t="s">
        <v>536</v>
      </c>
      <c r="F59" s="365">
        <v>6</v>
      </c>
      <c r="G59" s="532"/>
      <c r="H59" s="526"/>
      <c r="I59" s="402">
        <f t="shared" si="0"/>
        <v>0</v>
      </c>
      <c r="J59" s="402">
        <f t="shared" si="1"/>
        <v>0</v>
      </c>
    </row>
    <row r="60" spans="1:10" ht="24">
      <c r="A60" s="543" t="s">
        <v>1007</v>
      </c>
      <c r="B60" s="340" t="s">
        <v>537</v>
      </c>
      <c r="C60" s="451"/>
      <c r="D60" s="72"/>
      <c r="E60" s="340" t="s">
        <v>538</v>
      </c>
      <c r="F60" s="365">
        <v>2</v>
      </c>
      <c r="G60" s="532"/>
      <c r="H60" s="526"/>
      <c r="I60" s="402">
        <f t="shared" si="0"/>
        <v>0</v>
      </c>
      <c r="J60" s="402">
        <f t="shared" si="1"/>
        <v>0</v>
      </c>
    </row>
    <row r="61" spans="1:10" ht="24">
      <c r="A61" s="543" t="s">
        <v>1008</v>
      </c>
      <c r="B61" s="450" t="s">
        <v>539</v>
      </c>
      <c r="C61" s="451"/>
      <c r="D61" s="72"/>
      <c r="E61" s="450" t="s">
        <v>540</v>
      </c>
      <c r="F61" s="452">
        <v>40</v>
      </c>
      <c r="G61" s="532"/>
      <c r="H61" s="526"/>
      <c r="I61" s="402">
        <f t="shared" si="0"/>
        <v>0</v>
      </c>
      <c r="J61" s="402">
        <f t="shared" si="1"/>
        <v>0</v>
      </c>
    </row>
    <row r="62" spans="1:10" ht="15">
      <c r="A62" s="543" t="s">
        <v>1009</v>
      </c>
      <c r="B62" s="450" t="s">
        <v>541</v>
      </c>
      <c r="C62" s="451"/>
      <c r="D62" s="72"/>
      <c r="E62" s="450" t="s">
        <v>542</v>
      </c>
      <c r="F62" s="452">
        <v>2</v>
      </c>
      <c r="G62" s="532"/>
      <c r="H62" s="526"/>
      <c r="I62" s="402">
        <f t="shared" si="0"/>
        <v>0</v>
      </c>
      <c r="J62" s="402">
        <f t="shared" si="1"/>
        <v>0</v>
      </c>
    </row>
    <row r="63" spans="1:10" ht="15">
      <c r="A63" s="543" t="s">
        <v>1010</v>
      </c>
      <c r="B63" s="450" t="s">
        <v>543</v>
      </c>
      <c r="C63" s="451"/>
      <c r="D63" s="72"/>
      <c r="E63" s="450" t="s">
        <v>544</v>
      </c>
      <c r="F63" s="452">
        <v>12</v>
      </c>
      <c r="G63" s="532"/>
      <c r="H63" s="526"/>
      <c r="I63" s="402">
        <f t="shared" si="0"/>
        <v>0</v>
      </c>
      <c r="J63" s="402">
        <f t="shared" si="1"/>
        <v>0</v>
      </c>
    </row>
    <row r="64" spans="1:10" ht="15">
      <c r="A64" s="543" t="s">
        <v>1011</v>
      </c>
      <c r="B64" s="450" t="s">
        <v>545</v>
      </c>
      <c r="C64" s="451"/>
      <c r="D64" s="72"/>
      <c r="E64" s="450" t="s">
        <v>546</v>
      </c>
      <c r="F64" s="452">
        <v>5</v>
      </c>
      <c r="G64" s="532"/>
      <c r="H64" s="526"/>
      <c r="I64" s="402">
        <f t="shared" si="0"/>
        <v>0</v>
      </c>
      <c r="J64" s="402">
        <f t="shared" si="1"/>
        <v>0</v>
      </c>
    </row>
    <row r="65" spans="1:10" ht="24">
      <c r="A65" s="543" t="s">
        <v>1012</v>
      </c>
      <c r="B65" s="450" t="s">
        <v>547</v>
      </c>
      <c r="C65" s="451"/>
      <c r="D65" s="72"/>
      <c r="E65" s="450" t="s">
        <v>548</v>
      </c>
      <c r="F65" s="452">
        <v>5</v>
      </c>
      <c r="G65" s="532"/>
      <c r="H65" s="526"/>
      <c r="I65" s="402">
        <f t="shared" si="0"/>
        <v>0</v>
      </c>
      <c r="J65" s="402">
        <f t="shared" si="1"/>
        <v>0</v>
      </c>
    </row>
    <row r="66" spans="1:10" ht="15">
      <c r="A66" s="543" t="s">
        <v>1013</v>
      </c>
      <c r="B66" s="450" t="s">
        <v>549</v>
      </c>
      <c r="C66" s="451"/>
      <c r="D66" s="72"/>
      <c r="E66" s="450" t="s">
        <v>451</v>
      </c>
      <c r="F66" s="452">
        <v>1</v>
      </c>
      <c r="G66" s="532"/>
      <c r="H66" s="526"/>
      <c r="I66" s="402">
        <f t="shared" si="0"/>
        <v>0</v>
      </c>
      <c r="J66" s="402">
        <f t="shared" si="1"/>
        <v>0</v>
      </c>
    </row>
    <row r="67" spans="1:10" ht="15">
      <c r="A67" s="543" t="s">
        <v>1014</v>
      </c>
      <c r="B67" s="70" t="s">
        <v>550</v>
      </c>
      <c r="C67" s="451"/>
      <c r="D67" s="72"/>
      <c r="E67" s="70" t="s">
        <v>551</v>
      </c>
      <c r="F67" s="452">
        <v>15</v>
      </c>
      <c r="G67" s="532"/>
      <c r="H67" s="526"/>
      <c r="I67" s="402">
        <f t="shared" si="0"/>
        <v>0</v>
      </c>
      <c r="J67" s="402">
        <f t="shared" si="1"/>
        <v>0</v>
      </c>
    </row>
    <row r="68" spans="1:10" ht="15">
      <c r="A68" s="543" t="s">
        <v>1015</v>
      </c>
      <c r="B68" s="450" t="s">
        <v>552</v>
      </c>
      <c r="C68" s="451"/>
      <c r="D68" s="72"/>
      <c r="E68" s="450" t="s">
        <v>553</v>
      </c>
      <c r="F68" s="452">
        <v>1</v>
      </c>
      <c r="G68" s="532"/>
      <c r="H68" s="526"/>
      <c r="I68" s="402">
        <f t="shared" si="0"/>
        <v>0</v>
      </c>
      <c r="J68" s="402">
        <f t="shared" si="1"/>
        <v>0</v>
      </c>
    </row>
    <row r="69" spans="1:10" ht="24">
      <c r="A69" s="543" t="s">
        <v>1016</v>
      </c>
      <c r="B69" s="450" t="s">
        <v>554</v>
      </c>
      <c r="C69" s="451"/>
      <c r="D69" s="72"/>
      <c r="E69" s="450" t="s">
        <v>555</v>
      </c>
      <c r="F69" s="452">
        <v>2</v>
      </c>
      <c r="G69" s="532"/>
      <c r="H69" s="526"/>
      <c r="I69" s="402">
        <f t="shared" si="0"/>
        <v>0</v>
      </c>
      <c r="J69" s="402">
        <f t="shared" si="1"/>
        <v>0</v>
      </c>
    </row>
    <row r="70" spans="1:10" ht="15">
      <c r="A70" s="543" t="s">
        <v>1017</v>
      </c>
      <c r="B70" s="450" t="s">
        <v>556</v>
      </c>
      <c r="C70" s="451"/>
      <c r="D70" s="72"/>
      <c r="E70" s="450" t="s">
        <v>557</v>
      </c>
      <c r="F70" s="452">
        <v>6</v>
      </c>
      <c r="G70" s="532"/>
      <c r="H70" s="526"/>
      <c r="I70" s="402">
        <f t="shared" si="0"/>
        <v>0</v>
      </c>
      <c r="J70" s="402">
        <f t="shared" si="1"/>
        <v>0</v>
      </c>
    </row>
    <row r="71" spans="1:10" ht="15">
      <c r="A71" s="587" t="s">
        <v>589</v>
      </c>
      <c r="B71" s="588"/>
      <c r="C71" s="588"/>
      <c r="D71" s="588"/>
      <c r="E71" s="588"/>
      <c r="F71" s="588"/>
      <c r="G71" s="588"/>
      <c r="H71" s="593"/>
      <c r="I71" s="402">
        <f>SUM(I7:I70)</f>
        <v>0</v>
      </c>
      <c r="J71" s="402">
        <f>SUM(J7:J70)</f>
        <v>0</v>
      </c>
    </row>
    <row r="74" spans="2:8" ht="15">
      <c r="B74" s="443" t="s">
        <v>558</v>
      </c>
      <c r="H74" s="443" t="s">
        <v>907</v>
      </c>
    </row>
    <row r="75" ht="15">
      <c r="B75" s="443" t="s">
        <v>1148</v>
      </c>
    </row>
  </sheetData>
  <sheetProtection selectLockedCells="1" selectUnlockedCells="1"/>
  <mergeCells count="1">
    <mergeCell ref="A71:H71"/>
  </mergeCells>
  <conditionalFormatting sqref="I7:J7 G7:G8">
    <cfRule type="expression" priority="1" dxfId="0" stopIfTrue="1">
      <formula>$G7=F6</formula>
    </cfRule>
  </conditionalFormatting>
  <printOptions/>
  <pageMargins left="0.7086614173228347" right="0.7086614173228347" top="0.7480314960629921" bottom="0.7480314960629921" header="0.5118110236220472" footer="0.5118110236220472"/>
  <pageSetup fitToHeight="3" horizontalDpi="600" verticalDpi="600" orientation="landscape" paperSize="9" scale="95" r:id="rId1"/>
  <headerFooter alignWithMargins="0">
    <oddFooter>&amp;CStrona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B4">
      <selection activeCell="C25" sqref="C25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25390625" style="2" customWidth="1"/>
    <col min="10" max="11" width="9.25390625" style="6" customWidth="1"/>
    <col min="12" max="16384" width="9.00390625" style="2" customWidth="1"/>
  </cols>
  <sheetData>
    <row r="1" spans="1:11" s="318" customFormat="1" ht="15">
      <c r="A1" s="314"/>
      <c r="B1" s="201" t="s">
        <v>0</v>
      </c>
      <c r="C1" s="467"/>
      <c r="D1" s="468"/>
      <c r="E1" s="468"/>
      <c r="F1" s="469"/>
      <c r="G1" s="470"/>
      <c r="H1" s="471"/>
      <c r="I1" s="472"/>
      <c r="J1" s="471"/>
      <c r="K1" s="471"/>
    </row>
    <row r="2" spans="1:11" s="318" customFormat="1" ht="15">
      <c r="A2" s="314"/>
      <c r="B2" s="202" t="s">
        <v>1</v>
      </c>
      <c r="C2" s="467"/>
      <c r="D2" s="468"/>
      <c r="E2" s="468"/>
      <c r="F2" s="469"/>
      <c r="G2" s="470"/>
      <c r="H2" s="471"/>
      <c r="I2" s="472"/>
      <c r="J2" s="471"/>
      <c r="K2" s="471"/>
    </row>
    <row r="3" spans="1:11" s="318" customFormat="1" ht="15">
      <c r="A3" s="314"/>
      <c r="B3" s="469"/>
      <c r="C3" s="467"/>
      <c r="D3" s="468"/>
      <c r="E3" s="468"/>
      <c r="F3" s="469"/>
      <c r="G3" s="470"/>
      <c r="H3" s="471"/>
      <c r="I3" s="472"/>
      <c r="J3" s="471"/>
      <c r="K3" s="471"/>
    </row>
    <row r="4" spans="1:11" s="318" customFormat="1" ht="15">
      <c r="A4" s="314"/>
      <c r="B4" s="469"/>
      <c r="C4" s="467"/>
      <c r="D4" s="468"/>
      <c r="E4" s="468"/>
      <c r="F4" s="469" t="s">
        <v>2</v>
      </c>
      <c r="G4" s="470"/>
      <c r="H4" s="471"/>
      <c r="I4" s="472"/>
      <c r="J4" s="471"/>
      <c r="K4" s="471"/>
    </row>
    <row r="5" spans="1:11" s="318" customFormat="1" ht="15">
      <c r="A5" s="314"/>
      <c r="B5" s="473" t="s">
        <v>930</v>
      </c>
      <c r="C5" s="467"/>
      <c r="D5" s="468"/>
      <c r="E5" s="468"/>
      <c r="F5" s="469"/>
      <c r="G5" s="470"/>
      <c r="H5" s="471"/>
      <c r="I5" s="472"/>
      <c r="J5" s="471"/>
      <c r="K5" s="471"/>
    </row>
    <row r="6" spans="2:11" ht="38.25">
      <c r="B6" s="173" t="s">
        <v>4</v>
      </c>
      <c r="C6" s="173" t="s">
        <v>5</v>
      </c>
      <c r="D6" s="174" t="s">
        <v>6</v>
      </c>
      <c r="E6" s="174" t="s">
        <v>7</v>
      </c>
      <c r="F6" s="173" t="s">
        <v>8</v>
      </c>
      <c r="G6" s="173" t="s">
        <v>9</v>
      </c>
      <c r="H6" s="175" t="s">
        <v>10</v>
      </c>
      <c r="I6" s="176" t="s">
        <v>908</v>
      </c>
      <c r="J6" s="175" t="s">
        <v>12</v>
      </c>
      <c r="K6" s="175" t="s">
        <v>13</v>
      </c>
    </row>
    <row r="7" spans="1:11" ht="38.25">
      <c r="A7" s="35" t="s">
        <v>559</v>
      </c>
      <c r="B7" s="537" t="s">
        <v>920</v>
      </c>
      <c r="C7" s="538" t="s">
        <v>560</v>
      </c>
      <c r="D7" s="38"/>
      <c r="E7" s="39"/>
      <c r="F7" s="173" t="s">
        <v>561</v>
      </c>
      <c r="G7" s="177">
        <v>3</v>
      </c>
      <c r="H7" s="42"/>
      <c r="I7" s="43"/>
      <c r="J7" s="179">
        <f aca="true" t="shared" si="0" ref="J7:J16">ROUND((G7*H7),2)</f>
        <v>0</v>
      </c>
      <c r="K7" s="180">
        <f aca="true" t="shared" si="1" ref="K7:K16">ROUND((J7+(J7*I7)),2)</f>
        <v>0</v>
      </c>
    </row>
    <row r="8" spans="1:11" ht="25.5">
      <c r="A8" s="35" t="s">
        <v>562</v>
      </c>
      <c r="B8" s="536" t="s">
        <v>921</v>
      </c>
      <c r="C8" s="178" t="s">
        <v>563</v>
      </c>
      <c r="D8" s="38"/>
      <c r="E8" s="39"/>
      <c r="F8" s="173" t="s">
        <v>564</v>
      </c>
      <c r="G8" s="177">
        <v>20</v>
      </c>
      <c r="H8" s="42"/>
      <c r="I8" s="43"/>
      <c r="J8" s="179">
        <f t="shared" si="0"/>
        <v>0</v>
      </c>
      <c r="K8" s="180">
        <f t="shared" si="1"/>
        <v>0</v>
      </c>
    </row>
    <row r="9" spans="1:11" ht="25.5">
      <c r="A9" s="35" t="s">
        <v>565</v>
      </c>
      <c r="B9" s="536" t="s">
        <v>922</v>
      </c>
      <c r="C9" s="178" t="s">
        <v>566</v>
      </c>
      <c r="D9" s="38"/>
      <c r="E9" s="39"/>
      <c r="F9" s="173" t="s">
        <v>567</v>
      </c>
      <c r="G9" s="177">
        <v>100</v>
      </c>
      <c r="H9" s="42"/>
      <c r="I9" s="43"/>
      <c r="J9" s="179">
        <f t="shared" si="0"/>
        <v>0</v>
      </c>
      <c r="K9" s="180">
        <f t="shared" si="1"/>
        <v>0</v>
      </c>
    </row>
    <row r="10" spans="1:11" ht="25.5">
      <c r="A10" s="35" t="s">
        <v>568</v>
      </c>
      <c r="B10" s="536" t="s">
        <v>923</v>
      </c>
      <c r="C10" s="178" t="s">
        <v>569</v>
      </c>
      <c r="D10" s="38"/>
      <c r="E10" s="39"/>
      <c r="F10" s="173" t="s">
        <v>570</v>
      </c>
      <c r="G10" s="177">
        <v>1</v>
      </c>
      <c r="H10" s="42"/>
      <c r="I10" s="43"/>
      <c r="J10" s="179">
        <f t="shared" si="0"/>
        <v>0</v>
      </c>
      <c r="K10" s="180">
        <f t="shared" si="1"/>
        <v>0</v>
      </c>
    </row>
    <row r="11" spans="1:11" ht="25.5">
      <c r="A11" s="35" t="s">
        <v>571</v>
      </c>
      <c r="B11" s="536" t="s">
        <v>924</v>
      </c>
      <c r="C11" s="178" t="s">
        <v>572</v>
      </c>
      <c r="D11" s="38"/>
      <c r="E11" s="39"/>
      <c r="F11" s="173" t="s">
        <v>573</v>
      </c>
      <c r="G11" s="177">
        <v>4</v>
      </c>
      <c r="H11" s="42"/>
      <c r="I11" s="43"/>
      <c r="J11" s="179">
        <f t="shared" si="0"/>
        <v>0</v>
      </c>
      <c r="K11" s="180">
        <f t="shared" si="1"/>
        <v>0</v>
      </c>
    </row>
    <row r="12" spans="1:11" ht="25.5">
      <c r="A12" s="35" t="s">
        <v>574</v>
      </c>
      <c r="B12" s="536" t="s">
        <v>925</v>
      </c>
      <c r="C12" s="178" t="s">
        <v>575</v>
      </c>
      <c r="D12" s="38"/>
      <c r="E12" s="39"/>
      <c r="F12" s="173" t="s">
        <v>576</v>
      </c>
      <c r="G12" s="177">
        <v>65</v>
      </c>
      <c r="H12" s="42"/>
      <c r="I12" s="43"/>
      <c r="J12" s="179">
        <f t="shared" si="0"/>
        <v>0</v>
      </c>
      <c r="K12" s="180">
        <f t="shared" si="1"/>
        <v>0</v>
      </c>
    </row>
    <row r="13" spans="1:11" ht="25.5">
      <c r="A13" s="35" t="s">
        <v>577</v>
      </c>
      <c r="B13" s="536" t="s">
        <v>926</v>
      </c>
      <c r="C13" s="178" t="s">
        <v>578</v>
      </c>
      <c r="D13" s="38"/>
      <c r="E13" s="39"/>
      <c r="F13" s="173" t="s">
        <v>579</v>
      </c>
      <c r="G13" s="177">
        <v>10</v>
      </c>
      <c r="H13" s="42"/>
      <c r="I13" s="43"/>
      <c r="J13" s="179">
        <f t="shared" si="0"/>
        <v>0</v>
      </c>
      <c r="K13" s="180">
        <f t="shared" si="1"/>
        <v>0</v>
      </c>
    </row>
    <row r="14" spans="1:11" ht="25.5">
      <c r="A14" s="35" t="s">
        <v>580</v>
      </c>
      <c r="B14" s="536" t="s">
        <v>927</v>
      </c>
      <c r="C14" s="178" t="s">
        <v>581</v>
      </c>
      <c r="D14" s="38"/>
      <c r="E14" s="39"/>
      <c r="F14" s="173" t="s">
        <v>582</v>
      </c>
      <c r="G14" s="177">
        <v>8</v>
      </c>
      <c r="H14" s="42"/>
      <c r="I14" s="43"/>
      <c r="J14" s="179">
        <f t="shared" si="0"/>
        <v>0</v>
      </c>
      <c r="K14" s="180">
        <f t="shared" si="1"/>
        <v>0</v>
      </c>
    </row>
    <row r="15" spans="1:11" ht="25.5">
      <c r="A15" s="35" t="s">
        <v>583</v>
      </c>
      <c r="B15" s="536" t="s">
        <v>928</v>
      </c>
      <c r="C15" s="178" t="s">
        <v>584</v>
      </c>
      <c r="D15" s="38"/>
      <c r="E15" s="39"/>
      <c r="F15" s="173" t="s">
        <v>585</v>
      </c>
      <c r="G15" s="181">
        <v>4</v>
      </c>
      <c r="H15" s="42"/>
      <c r="I15" s="182"/>
      <c r="J15" s="179">
        <f t="shared" si="0"/>
        <v>0</v>
      </c>
      <c r="K15" s="199">
        <f t="shared" si="1"/>
        <v>0</v>
      </c>
    </row>
    <row r="16" spans="1:11" ht="29.25" customHeight="1">
      <c r="A16" s="35" t="s">
        <v>586</v>
      </c>
      <c r="B16" s="536" t="s">
        <v>929</v>
      </c>
      <c r="C16" s="178" t="s">
        <v>587</v>
      </c>
      <c r="D16" s="38"/>
      <c r="E16" s="39"/>
      <c r="F16" s="173" t="s">
        <v>588</v>
      </c>
      <c r="G16" s="183">
        <v>4</v>
      </c>
      <c r="H16" s="42"/>
      <c r="I16" s="184"/>
      <c r="J16" s="179">
        <f t="shared" si="0"/>
        <v>0</v>
      </c>
      <c r="K16" s="200">
        <f t="shared" si="1"/>
        <v>0</v>
      </c>
    </row>
    <row r="17" spans="2:11" ht="27" customHeight="1">
      <c r="B17" s="594" t="s">
        <v>669</v>
      </c>
      <c r="C17" s="595"/>
      <c r="D17" s="595"/>
      <c r="E17" s="595"/>
      <c r="F17" s="595"/>
      <c r="G17" s="595"/>
      <c r="H17" s="595"/>
      <c r="I17" s="596"/>
      <c r="J17" s="185">
        <f>SUM(J7:J16)</f>
        <v>0</v>
      </c>
      <c r="K17" s="185">
        <f>SUM(K7:K16)</f>
        <v>0</v>
      </c>
    </row>
    <row r="18" spans="2:11" ht="12.75">
      <c r="B18" s="461"/>
      <c r="C18" s="459"/>
      <c r="D18" s="460"/>
      <c r="E18" s="460"/>
      <c r="F18" s="461"/>
      <c r="G18" s="462"/>
      <c r="H18" s="463"/>
      <c r="I18" s="464"/>
      <c r="J18" s="463"/>
      <c r="K18" s="463"/>
    </row>
    <row r="19" spans="2:11" ht="12.75">
      <c r="B19" s="461"/>
      <c r="C19" s="459" t="s">
        <v>438</v>
      </c>
      <c r="D19" s="460"/>
      <c r="E19" s="460"/>
      <c r="F19" s="461"/>
      <c r="G19" s="462"/>
      <c r="H19" s="463"/>
      <c r="I19" s="464"/>
      <c r="J19" s="463"/>
      <c r="K19" s="463"/>
    </row>
    <row r="20" spans="2:11" ht="22.5" customHeight="1">
      <c r="B20" s="461"/>
      <c r="C20" s="465" t="s">
        <v>1153</v>
      </c>
      <c r="D20" s="460"/>
      <c r="E20" s="460"/>
      <c r="F20" s="461"/>
      <c r="G20" s="462"/>
      <c r="H20" s="463"/>
      <c r="J20" s="463"/>
      <c r="K20" s="463"/>
    </row>
    <row r="21" spans="3:11" ht="32.25" customHeight="1">
      <c r="C21" s="597" t="s">
        <v>590</v>
      </c>
      <c r="D21" s="597"/>
      <c r="E21" s="597"/>
      <c r="F21" s="597"/>
      <c r="G21" s="597"/>
      <c r="H21" s="597"/>
      <c r="I21" s="597"/>
      <c r="J21" s="597"/>
      <c r="K21" s="597"/>
    </row>
    <row r="22" ht="12.75">
      <c r="C22" s="465"/>
    </row>
    <row r="23" ht="12.75">
      <c r="I23" s="466" t="s">
        <v>187</v>
      </c>
    </row>
  </sheetData>
  <sheetProtection selectLockedCells="1" selectUnlockedCells="1"/>
  <mergeCells count="2">
    <mergeCell ref="B17:I17"/>
    <mergeCell ref="C21:K21"/>
  </mergeCells>
  <conditionalFormatting sqref="J7:J16">
    <cfRule type="expression" priority="1" dxfId="0" stopIfTrue="1">
      <formula>$G7=I6</formula>
    </cfRule>
  </conditionalFormatting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97" r:id="rId1"/>
  <rowBreaks count="1" manualBreakCount="1">
    <brk id="1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100" zoomScalePageLayoutView="0" workbookViewId="0" topLeftCell="B16">
      <selection activeCell="C38" sqref="C38:F38"/>
    </sheetView>
  </sheetViews>
  <sheetFormatPr defaultColWidth="9.00390625" defaultRowHeight="14.25"/>
  <cols>
    <col min="1" max="1" width="6.125" style="1" hidden="1" customWidth="1"/>
    <col min="2" max="2" width="6.37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50390625" style="2" customWidth="1"/>
    <col min="10" max="11" width="9.25390625" style="6" customWidth="1"/>
    <col min="12" max="16384" width="9.00390625" style="2" customWidth="1"/>
  </cols>
  <sheetData>
    <row r="1" spans="1:11" s="318" customFormat="1" ht="15">
      <c r="A1" s="314"/>
      <c r="B1" s="201" t="s">
        <v>0</v>
      </c>
      <c r="C1" s="467"/>
      <c r="D1" s="468"/>
      <c r="E1" s="468"/>
      <c r="F1" s="481"/>
      <c r="G1" s="482"/>
      <c r="H1" s="471"/>
      <c r="I1" s="483"/>
      <c r="J1" s="471"/>
      <c r="K1" s="471"/>
    </row>
    <row r="2" spans="1:11" s="318" customFormat="1" ht="15">
      <c r="A2" s="314"/>
      <c r="B2" s="202" t="s">
        <v>1</v>
      </c>
      <c r="C2" s="467"/>
      <c r="D2" s="468"/>
      <c r="E2" s="468"/>
      <c r="F2" s="481"/>
      <c r="G2" s="482"/>
      <c r="H2" s="471"/>
      <c r="I2" s="483"/>
      <c r="J2" s="471"/>
      <c r="K2" s="471"/>
    </row>
    <row r="3" spans="1:11" s="318" customFormat="1" ht="15">
      <c r="A3" s="314"/>
      <c r="B3" s="469"/>
      <c r="C3" s="467"/>
      <c r="D3" s="468"/>
      <c r="E3" s="468"/>
      <c r="F3" s="481"/>
      <c r="G3" s="482"/>
      <c r="H3" s="471"/>
      <c r="I3" s="483"/>
      <c r="J3" s="471"/>
      <c r="K3" s="471"/>
    </row>
    <row r="4" spans="1:11" s="318" customFormat="1" ht="15">
      <c r="A4" s="314"/>
      <c r="B4" s="469"/>
      <c r="C4" s="467"/>
      <c r="D4" s="468"/>
      <c r="E4" s="468"/>
      <c r="F4" s="484" t="s">
        <v>2</v>
      </c>
      <c r="G4" s="482"/>
      <c r="H4" s="471"/>
      <c r="I4" s="483"/>
      <c r="J4" s="471"/>
      <c r="K4" s="471"/>
    </row>
    <row r="5" spans="1:11" s="318" customFormat="1" ht="15">
      <c r="A5" s="314"/>
      <c r="B5" s="473" t="s">
        <v>919</v>
      </c>
      <c r="C5" s="467"/>
      <c r="D5" s="468"/>
      <c r="E5" s="468"/>
      <c r="F5" s="481"/>
      <c r="G5" s="482"/>
      <c r="H5" s="471"/>
      <c r="I5" s="483"/>
      <c r="J5" s="471"/>
      <c r="K5" s="471"/>
    </row>
    <row r="6" spans="2:11" ht="38.25">
      <c r="B6" s="186" t="s">
        <v>4</v>
      </c>
      <c r="C6" s="186" t="s">
        <v>5</v>
      </c>
      <c r="D6" s="187" t="s">
        <v>6</v>
      </c>
      <c r="E6" s="187" t="s">
        <v>7</v>
      </c>
      <c r="F6" s="186" t="s">
        <v>8</v>
      </c>
      <c r="G6" s="186" t="s">
        <v>9</v>
      </c>
      <c r="H6" s="188" t="s">
        <v>10</v>
      </c>
      <c r="I6" s="189" t="s">
        <v>908</v>
      </c>
      <c r="J6" s="188" t="s">
        <v>12</v>
      </c>
      <c r="K6" s="188" t="s">
        <v>13</v>
      </c>
    </row>
    <row r="7" spans="1:11" ht="25.5">
      <c r="A7" s="539" t="s">
        <v>591</v>
      </c>
      <c r="B7" s="544" t="s">
        <v>591</v>
      </c>
      <c r="C7" s="178" t="s">
        <v>592</v>
      </c>
      <c r="D7" s="38"/>
      <c r="E7" s="39"/>
      <c r="F7" s="173" t="s">
        <v>593</v>
      </c>
      <c r="G7" s="177">
        <v>20</v>
      </c>
      <c r="H7" s="533"/>
      <c r="I7" s="43"/>
      <c r="J7" s="179">
        <f aca="true" t="shared" si="0" ref="J7:J34">ROUND((G7*H7),2)</f>
        <v>0</v>
      </c>
      <c r="K7" s="180">
        <f aca="true" t="shared" si="1" ref="K7:K12">ROUND((J7+J7*I7),2)</f>
        <v>0</v>
      </c>
    </row>
    <row r="8" spans="1:11" ht="12.75">
      <c r="A8" s="539" t="s">
        <v>594</v>
      </c>
      <c r="B8" s="544" t="s">
        <v>1018</v>
      </c>
      <c r="C8" s="178" t="s">
        <v>595</v>
      </c>
      <c r="D8" s="38"/>
      <c r="E8" s="39"/>
      <c r="F8" s="173" t="s">
        <v>596</v>
      </c>
      <c r="G8" s="177">
        <v>30</v>
      </c>
      <c r="H8" s="533"/>
      <c r="I8" s="43"/>
      <c r="J8" s="179">
        <f t="shared" si="0"/>
        <v>0</v>
      </c>
      <c r="K8" s="180">
        <f t="shared" si="1"/>
        <v>0</v>
      </c>
    </row>
    <row r="9" spans="1:11" ht="12.75">
      <c r="A9" s="539" t="s">
        <v>597</v>
      </c>
      <c r="B9" s="544" t="s">
        <v>594</v>
      </c>
      <c r="C9" s="178" t="s">
        <v>598</v>
      </c>
      <c r="D9" s="38"/>
      <c r="E9" s="39"/>
      <c r="F9" s="173" t="s">
        <v>599</v>
      </c>
      <c r="G9" s="177">
        <v>3</v>
      </c>
      <c r="H9" s="533"/>
      <c r="I9" s="43"/>
      <c r="J9" s="179">
        <f t="shared" si="0"/>
        <v>0</v>
      </c>
      <c r="K9" s="180">
        <f t="shared" si="1"/>
        <v>0</v>
      </c>
    </row>
    <row r="10" spans="1:11" ht="25.5">
      <c r="A10" s="539" t="s">
        <v>600</v>
      </c>
      <c r="B10" s="544" t="s">
        <v>1019</v>
      </c>
      <c r="C10" s="190" t="s">
        <v>601</v>
      </c>
      <c r="D10" s="38"/>
      <c r="E10" s="39"/>
      <c r="F10" s="191" t="s">
        <v>602</v>
      </c>
      <c r="G10" s="192">
        <v>3</v>
      </c>
      <c r="H10" s="533"/>
      <c r="I10" s="43"/>
      <c r="J10" s="179">
        <f t="shared" si="0"/>
        <v>0</v>
      </c>
      <c r="K10" s="193">
        <f t="shared" si="1"/>
        <v>0</v>
      </c>
    </row>
    <row r="11" spans="1:11" ht="12.75">
      <c r="A11" s="539" t="s">
        <v>603</v>
      </c>
      <c r="B11" s="544" t="s">
        <v>597</v>
      </c>
      <c r="C11" s="178" t="s">
        <v>604</v>
      </c>
      <c r="D11" s="38"/>
      <c r="E11" s="39"/>
      <c r="F11" s="173" t="s">
        <v>605</v>
      </c>
      <c r="G11" s="177">
        <v>1</v>
      </c>
      <c r="H11" s="533"/>
      <c r="I11" s="43"/>
      <c r="J11" s="179">
        <f t="shared" si="0"/>
        <v>0</v>
      </c>
      <c r="K11" s="180">
        <f t="shared" si="1"/>
        <v>0</v>
      </c>
    </row>
    <row r="12" spans="1:11" ht="12.75">
      <c r="A12" s="539" t="s">
        <v>606</v>
      </c>
      <c r="B12" s="544" t="s">
        <v>600</v>
      </c>
      <c r="C12" s="178" t="s">
        <v>607</v>
      </c>
      <c r="D12" s="38"/>
      <c r="E12" s="39"/>
      <c r="F12" s="173" t="s">
        <v>608</v>
      </c>
      <c r="G12" s="177">
        <v>20</v>
      </c>
      <c r="H12" s="533"/>
      <c r="I12" s="43"/>
      <c r="J12" s="179">
        <f t="shared" si="0"/>
        <v>0</v>
      </c>
      <c r="K12" s="180">
        <f t="shared" si="1"/>
        <v>0</v>
      </c>
    </row>
    <row r="13" spans="1:11" ht="12.75">
      <c r="A13" s="539" t="s">
        <v>609</v>
      </c>
      <c r="B13" s="544" t="s">
        <v>603</v>
      </c>
      <c r="C13" s="340" t="s">
        <v>610</v>
      </c>
      <c r="D13" s="451"/>
      <c r="E13" s="72"/>
      <c r="F13" s="340" t="s">
        <v>611</v>
      </c>
      <c r="G13" s="75">
        <v>1</v>
      </c>
      <c r="H13" s="533"/>
      <c r="I13" s="43"/>
      <c r="J13" s="179">
        <f t="shared" si="0"/>
        <v>0</v>
      </c>
      <c r="K13" s="180">
        <f>ROUND((J13+(J13*I13)),2)</f>
        <v>0</v>
      </c>
    </row>
    <row r="14" spans="1:11" ht="12.75">
      <c r="A14" s="539" t="s">
        <v>612</v>
      </c>
      <c r="B14" s="544" t="s">
        <v>606</v>
      </c>
      <c r="C14" s="178" t="s">
        <v>613</v>
      </c>
      <c r="D14" s="38"/>
      <c r="E14" s="39"/>
      <c r="F14" s="173"/>
      <c r="G14" s="194">
        <v>5</v>
      </c>
      <c r="H14" s="533"/>
      <c r="I14" s="43"/>
      <c r="J14" s="179">
        <f t="shared" si="0"/>
        <v>0</v>
      </c>
      <c r="K14" s="180">
        <f>ROUND((J14+J14*I14),2)</f>
        <v>0</v>
      </c>
    </row>
    <row r="15" spans="1:11" ht="25.5">
      <c r="A15" s="539" t="s">
        <v>614</v>
      </c>
      <c r="B15" s="544" t="s">
        <v>609</v>
      </c>
      <c r="C15" s="178" t="s">
        <v>615</v>
      </c>
      <c r="D15" s="38"/>
      <c r="E15" s="39"/>
      <c r="F15" s="173" t="s">
        <v>616</v>
      </c>
      <c r="G15" s="177">
        <v>4</v>
      </c>
      <c r="H15" s="533"/>
      <c r="I15" s="43"/>
      <c r="J15" s="179">
        <f t="shared" si="0"/>
        <v>0</v>
      </c>
      <c r="K15" s="180">
        <f>ROUND((J15+J15*I15),2)</f>
        <v>0</v>
      </c>
    </row>
    <row r="16" spans="1:11" ht="12.75">
      <c r="A16" s="539" t="s">
        <v>617</v>
      </c>
      <c r="B16" s="544" t="s">
        <v>1020</v>
      </c>
      <c r="C16" s="190" t="s">
        <v>618</v>
      </c>
      <c r="D16" s="190"/>
      <c r="E16" s="190"/>
      <c r="F16" s="190" t="s">
        <v>619</v>
      </c>
      <c r="G16" s="192">
        <v>1</v>
      </c>
      <c r="H16" s="533"/>
      <c r="I16" s="43"/>
      <c r="J16" s="179">
        <f t="shared" si="0"/>
        <v>0</v>
      </c>
      <c r="K16" s="180">
        <f>ROUND((J16+(J16*I16)),2)</f>
        <v>0</v>
      </c>
    </row>
    <row r="17" spans="1:11" ht="25.5">
      <c r="A17" s="539" t="s">
        <v>620</v>
      </c>
      <c r="B17" s="544" t="s">
        <v>1021</v>
      </c>
      <c r="C17" s="190" t="s">
        <v>621</v>
      </c>
      <c r="D17" s="190"/>
      <c r="E17" s="190"/>
      <c r="F17" s="190" t="s">
        <v>622</v>
      </c>
      <c r="G17" s="192">
        <v>1</v>
      </c>
      <c r="H17" s="533"/>
      <c r="I17" s="43"/>
      <c r="J17" s="195">
        <f t="shared" si="0"/>
        <v>0</v>
      </c>
      <c r="K17" s="180">
        <f>ROUND((J17+(J17*I17)),2)</f>
        <v>0</v>
      </c>
    </row>
    <row r="18" spans="1:11" ht="12.75">
      <c r="A18" s="35" t="s">
        <v>623</v>
      </c>
      <c r="B18" s="544" t="s">
        <v>612</v>
      </c>
      <c r="C18" s="190" t="s">
        <v>624</v>
      </c>
      <c r="D18" s="38"/>
      <c r="E18" s="39"/>
      <c r="F18" s="191" t="s">
        <v>625</v>
      </c>
      <c r="G18" s="192">
        <v>1</v>
      </c>
      <c r="H18" s="533"/>
      <c r="I18" s="43"/>
      <c r="J18" s="195">
        <f t="shared" si="0"/>
        <v>0</v>
      </c>
      <c r="K18" s="180">
        <f aca="true" t="shared" si="2" ref="K18:K31">ROUND((J18+J18*I18),2)</f>
        <v>0</v>
      </c>
    </row>
    <row r="19" spans="1:11" ht="12.75">
      <c r="A19" s="35" t="s">
        <v>626</v>
      </c>
      <c r="B19" s="544" t="s">
        <v>614</v>
      </c>
      <c r="C19" s="190" t="s">
        <v>627</v>
      </c>
      <c r="D19" s="38"/>
      <c r="E19" s="39"/>
      <c r="F19" s="191" t="s">
        <v>628</v>
      </c>
      <c r="G19" s="192">
        <v>10</v>
      </c>
      <c r="H19" s="533"/>
      <c r="I19" s="43"/>
      <c r="J19" s="179">
        <f t="shared" si="0"/>
        <v>0</v>
      </c>
      <c r="K19" s="180">
        <f t="shared" si="2"/>
        <v>0</v>
      </c>
    </row>
    <row r="20" spans="1:11" ht="12.75">
      <c r="A20" s="35" t="s">
        <v>629</v>
      </c>
      <c r="B20" s="544" t="s">
        <v>617</v>
      </c>
      <c r="C20" s="178" t="s">
        <v>630</v>
      </c>
      <c r="D20" s="38"/>
      <c r="E20" s="39"/>
      <c r="F20" s="173" t="s">
        <v>631</v>
      </c>
      <c r="G20" s="177">
        <v>1</v>
      </c>
      <c r="H20" s="533"/>
      <c r="I20" s="43"/>
      <c r="J20" s="179">
        <f t="shared" si="0"/>
        <v>0</v>
      </c>
      <c r="K20" s="180">
        <f t="shared" si="2"/>
        <v>0</v>
      </c>
    </row>
    <row r="21" spans="1:11" ht="12.75">
      <c r="A21" s="35" t="s">
        <v>632</v>
      </c>
      <c r="B21" s="544" t="s">
        <v>620</v>
      </c>
      <c r="C21" s="178" t="s">
        <v>633</v>
      </c>
      <c r="D21" s="38"/>
      <c r="E21" s="39"/>
      <c r="F21" s="173" t="s">
        <v>634</v>
      </c>
      <c r="G21" s="177">
        <v>3</v>
      </c>
      <c r="H21" s="533"/>
      <c r="I21" s="43"/>
      <c r="J21" s="179">
        <f t="shared" si="0"/>
        <v>0</v>
      </c>
      <c r="K21" s="180">
        <f t="shared" si="2"/>
        <v>0</v>
      </c>
    </row>
    <row r="22" spans="1:11" ht="12.75">
      <c r="A22" s="35" t="s">
        <v>635</v>
      </c>
      <c r="B22" s="544" t="s">
        <v>623</v>
      </c>
      <c r="C22" s="178" t="s">
        <v>636</v>
      </c>
      <c r="D22" s="38"/>
      <c r="E22" s="39"/>
      <c r="F22" s="173" t="s">
        <v>637</v>
      </c>
      <c r="G22" s="177">
        <v>18</v>
      </c>
      <c r="H22" s="533"/>
      <c r="I22" s="43"/>
      <c r="J22" s="179">
        <f t="shared" si="0"/>
        <v>0</v>
      </c>
      <c r="K22" s="180">
        <f t="shared" si="2"/>
        <v>0</v>
      </c>
    </row>
    <row r="23" spans="1:11" ht="12.75">
      <c r="A23" s="35" t="s">
        <v>638</v>
      </c>
      <c r="B23" s="544" t="s">
        <v>626</v>
      </c>
      <c r="C23" s="178" t="s">
        <v>639</v>
      </c>
      <c r="D23" s="38"/>
      <c r="E23" s="39"/>
      <c r="F23" s="173" t="s">
        <v>640</v>
      </c>
      <c r="G23" s="177">
        <v>15</v>
      </c>
      <c r="H23" s="533"/>
      <c r="I23" s="43"/>
      <c r="J23" s="179">
        <f t="shared" si="0"/>
        <v>0</v>
      </c>
      <c r="K23" s="180">
        <f t="shared" si="2"/>
        <v>0</v>
      </c>
    </row>
    <row r="24" spans="1:11" ht="25.5">
      <c r="A24" s="35" t="s">
        <v>641</v>
      </c>
      <c r="B24" s="544" t="s">
        <v>629</v>
      </c>
      <c r="C24" s="178" t="s">
        <v>642</v>
      </c>
      <c r="D24" s="38"/>
      <c r="E24" s="39"/>
      <c r="F24" s="173" t="s">
        <v>643</v>
      </c>
      <c r="G24" s="177">
        <v>5</v>
      </c>
      <c r="H24" s="533"/>
      <c r="I24" s="43"/>
      <c r="J24" s="179">
        <f t="shared" si="0"/>
        <v>0</v>
      </c>
      <c r="K24" s="180">
        <f t="shared" si="2"/>
        <v>0</v>
      </c>
    </row>
    <row r="25" spans="1:11" ht="38.25">
      <c r="A25" s="35" t="s">
        <v>644</v>
      </c>
      <c r="B25" s="544" t="s">
        <v>632</v>
      </c>
      <c r="C25" s="178" t="s">
        <v>645</v>
      </c>
      <c r="D25" s="38"/>
      <c r="E25" s="39"/>
      <c r="F25" s="173" t="s">
        <v>646</v>
      </c>
      <c r="G25" s="177">
        <v>7</v>
      </c>
      <c r="H25" s="533"/>
      <c r="I25" s="43"/>
      <c r="J25" s="179">
        <f t="shared" si="0"/>
        <v>0</v>
      </c>
      <c r="K25" s="180">
        <f t="shared" si="2"/>
        <v>0</v>
      </c>
    </row>
    <row r="26" spans="1:11" ht="12.75">
      <c r="A26" s="35" t="s">
        <v>647</v>
      </c>
      <c r="B26" s="544" t="s">
        <v>635</v>
      </c>
      <c r="C26" s="178" t="s">
        <v>648</v>
      </c>
      <c r="D26" s="38"/>
      <c r="E26" s="39"/>
      <c r="F26" s="173" t="s">
        <v>649</v>
      </c>
      <c r="G26" s="177">
        <v>2</v>
      </c>
      <c r="H26" s="533"/>
      <c r="I26" s="43"/>
      <c r="J26" s="179">
        <f t="shared" si="0"/>
        <v>0</v>
      </c>
      <c r="K26" s="180">
        <f t="shared" si="2"/>
        <v>0</v>
      </c>
    </row>
    <row r="27" spans="1:11" ht="25.5">
      <c r="A27" s="35" t="s">
        <v>650</v>
      </c>
      <c r="B27" s="544" t="s">
        <v>638</v>
      </c>
      <c r="C27" s="178" t="s">
        <v>651</v>
      </c>
      <c r="D27" s="38"/>
      <c r="E27" s="39"/>
      <c r="F27" s="173" t="s">
        <v>652</v>
      </c>
      <c r="G27" s="177">
        <v>1</v>
      </c>
      <c r="H27" s="533"/>
      <c r="I27" s="43"/>
      <c r="J27" s="179">
        <f t="shared" si="0"/>
        <v>0</v>
      </c>
      <c r="K27" s="180">
        <f t="shared" si="2"/>
        <v>0</v>
      </c>
    </row>
    <row r="28" spans="1:11" ht="25.5">
      <c r="A28" s="35" t="s">
        <v>653</v>
      </c>
      <c r="B28" s="544" t="s">
        <v>641</v>
      </c>
      <c r="C28" s="178" t="s">
        <v>654</v>
      </c>
      <c r="D28" s="38"/>
      <c r="E28" s="39"/>
      <c r="F28" s="173" t="s">
        <v>655</v>
      </c>
      <c r="G28" s="177">
        <v>8</v>
      </c>
      <c r="H28" s="533"/>
      <c r="I28" s="43"/>
      <c r="J28" s="179">
        <f t="shared" si="0"/>
        <v>0</v>
      </c>
      <c r="K28" s="180">
        <f t="shared" si="2"/>
        <v>0</v>
      </c>
    </row>
    <row r="29" spans="1:11" ht="23.25" customHeight="1">
      <c r="A29" s="35" t="s">
        <v>656</v>
      </c>
      <c r="B29" s="544" t="s">
        <v>644</v>
      </c>
      <c r="C29" s="178" t="s">
        <v>657</v>
      </c>
      <c r="D29" s="38"/>
      <c r="E29" s="39"/>
      <c r="F29" s="173" t="s">
        <v>658</v>
      </c>
      <c r="G29" s="177">
        <v>20</v>
      </c>
      <c r="H29" s="533"/>
      <c r="I29" s="43"/>
      <c r="J29" s="179">
        <f t="shared" si="0"/>
        <v>0</v>
      </c>
      <c r="K29" s="180">
        <f t="shared" si="2"/>
        <v>0</v>
      </c>
    </row>
    <row r="30" spans="1:11" s="477" customFormat="1" ht="26.25" customHeight="1">
      <c r="A30" s="196"/>
      <c r="B30" s="544" t="s">
        <v>1022</v>
      </c>
      <c r="C30" s="178" t="s">
        <v>659</v>
      </c>
      <c r="D30" s="38"/>
      <c r="E30" s="197"/>
      <c r="F30" s="173" t="s">
        <v>660</v>
      </c>
      <c r="G30" s="177">
        <v>70</v>
      </c>
      <c r="H30" s="533"/>
      <c r="I30" s="43"/>
      <c r="J30" s="198">
        <f t="shared" si="0"/>
        <v>0</v>
      </c>
      <c r="K30" s="180">
        <f t="shared" si="2"/>
        <v>0</v>
      </c>
    </row>
    <row r="31" spans="1:11" ht="30" customHeight="1">
      <c r="A31" s="35"/>
      <c r="B31" s="544" t="s">
        <v>647</v>
      </c>
      <c r="C31" s="478" t="s">
        <v>661</v>
      </c>
      <c r="D31" s="451"/>
      <c r="E31" s="72"/>
      <c r="F31" s="75" t="s">
        <v>662</v>
      </c>
      <c r="G31" s="75">
        <v>3</v>
      </c>
      <c r="H31" s="533"/>
      <c r="I31" s="43"/>
      <c r="J31" s="179">
        <f t="shared" si="0"/>
        <v>0</v>
      </c>
      <c r="K31" s="180">
        <f t="shared" si="2"/>
        <v>0</v>
      </c>
    </row>
    <row r="32" spans="1:11" ht="25.5">
      <c r="A32" s="35"/>
      <c r="B32" s="544" t="s">
        <v>650</v>
      </c>
      <c r="C32" s="178" t="s">
        <v>663</v>
      </c>
      <c r="D32" s="38"/>
      <c r="E32" s="39"/>
      <c r="F32" s="173" t="s">
        <v>664</v>
      </c>
      <c r="G32" s="177">
        <v>1</v>
      </c>
      <c r="H32" s="533"/>
      <c r="I32" s="43"/>
      <c r="J32" s="198">
        <f t="shared" si="0"/>
        <v>0</v>
      </c>
      <c r="K32" s="180">
        <f>ROUND((J32+J32*I32),2)</f>
        <v>0</v>
      </c>
    </row>
    <row r="33" spans="1:11" ht="25.5">
      <c r="A33" s="35"/>
      <c r="B33" s="544" t="s">
        <v>1023</v>
      </c>
      <c r="C33" s="178" t="s">
        <v>665</v>
      </c>
      <c r="D33" s="38"/>
      <c r="E33" s="39"/>
      <c r="F33" s="173" t="s">
        <v>666</v>
      </c>
      <c r="G33" s="177">
        <v>1</v>
      </c>
      <c r="H33" s="533"/>
      <c r="I33" s="43"/>
      <c r="J33" s="198">
        <f t="shared" si="0"/>
        <v>0</v>
      </c>
      <c r="K33" s="180">
        <f>ROUND((J33+J33*I33),2)</f>
        <v>0</v>
      </c>
    </row>
    <row r="34" spans="1:11" ht="22.5" customHeight="1">
      <c r="A34" s="35"/>
      <c r="B34" s="544" t="s">
        <v>1024</v>
      </c>
      <c r="C34" s="178" t="s">
        <v>667</v>
      </c>
      <c r="D34" s="38"/>
      <c r="E34" s="39"/>
      <c r="F34" s="173" t="s">
        <v>668</v>
      </c>
      <c r="G34" s="177">
        <v>2</v>
      </c>
      <c r="H34" s="533"/>
      <c r="I34" s="43"/>
      <c r="J34" s="179">
        <f t="shared" si="0"/>
        <v>0</v>
      </c>
      <c r="K34" s="180">
        <f>ROUND((J34+J34*I34),2)</f>
        <v>0</v>
      </c>
    </row>
    <row r="35" spans="2:11" ht="27" customHeight="1">
      <c r="B35" s="594" t="s">
        <v>1156</v>
      </c>
      <c r="C35" s="595"/>
      <c r="D35" s="595"/>
      <c r="E35" s="595"/>
      <c r="F35" s="595"/>
      <c r="G35" s="595"/>
      <c r="H35" s="595"/>
      <c r="I35" s="596"/>
      <c r="J35" s="185">
        <f>SUM(J7:J34)</f>
        <v>0</v>
      </c>
      <c r="K35" s="185">
        <f>SUM(K7:K34)</f>
        <v>0</v>
      </c>
    </row>
    <row r="36" spans="2:11" ht="12.75">
      <c r="B36" s="461"/>
      <c r="C36" s="459"/>
      <c r="D36" s="460"/>
      <c r="E36" s="460"/>
      <c r="F36" s="474"/>
      <c r="G36" s="475"/>
      <c r="H36" s="463"/>
      <c r="I36" s="476"/>
      <c r="J36" s="463"/>
      <c r="K36" s="463"/>
    </row>
    <row r="37" spans="2:11" ht="27" customHeight="1">
      <c r="B37" s="461"/>
      <c r="C37" s="479"/>
      <c r="D37" s="460"/>
      <c r="E37" s="460"/>
      <c r="F37" s="474"/>
      <c r="G37" s="475"/>
      <c r="H37" s="463"/>
      <c r="I37" s="480"/>
      <c r="J37" s="463"/>
      <c r="K37" s="463"/>
    </row>
    <row r="38" spans="2:11" ht="89.25" customHeight="1">
      <c r="B38" s="462" t="s">
        <v>1150</v>
      </c>
      <c r="C38" s="598" t="s">
        <v>670</v>
      </c>
      <c r="D38" s="598"/>
      <c r="E38" s="598"/>
      <c r="F38" s="598"/>
      <c r="G38" s="475"/>
      <c r="H38" s="463"/>
      <c r="I38" s="466" t="s">
        <v>187</v>
      </c>
      <c r="J38" s="463"/>
      <c r="K38" s="463"/>
    </row>
  </sheetData>
  <sheetProtection selectLockedCells="1" selectUnlockedCells="1"/>
  <mergeCells count="2">
    <mergeCell ref="C38:F38"/>
    <mergeCell ref="B35:I35"/>
  </mergeCells>
  <conditionalFormatting sqref="J17:J30">
    <cfRule type="expression" priority="5" dxfId="0" stopIfTrue="1">
      <formula>$G18=I16</formula>
    </cfRule>
  </conditionalFormatting>
  <conditionalFormatting sqref="J31">
    <cfRule type="expression" priority="6" dxfId="0" stopIfTrue="1">
      <formula>$G32=I30</formula>
    </cfRule>
  </conditionalFormatting>
  <conditionalFormatting sqref="K34">
    <cfRule type="expression" priority="9" dxfId="0" stopIfTrue="1">
      <formula>$G34=J33</formula>
    </cfRule>
  </conditionalFormatting>
  <conditionalFormatting sqref="K34">
    <cfRule type="expression" priority="14" dxfId="0" stopIfTrue="1">
      <formula>$G34=J33</formula>
    </cfRule>
  </conditionalFormatting>
  <conditionalFormatting sqref="K26:K33">
    <cfRule type="expression" priority="3" dxfId="0" stopIfTrue="1">
      <formula>$G26=J25</formula>
    </cfRule>
  </conditionalFormatting>
  <conditionalFormatting sqref="K26:K33">
    <cfRule type="expression" priority="4" dxfId="0" stopIfTrue="1">
      <formula>$G26=J25</formula>
    </cfRule>
  </conditionalFormatting>
  <conditionalFormatting sqref="J32:J33">
    <cfRule type="expression" priority="2" dxfId="0" stopIfTrue="1">
      <formula>$G33=I31</formula>
    </cfRule>
  </conditionalFormatting>
  <conditionalFormatting sqref="J34">
    <cfRule type="expression" priority="1" dxfId="0" stopIfTrue="1">
      <formula>$G34=I33</formula>
    </cfRule>
  </conditionalFormatting>
  <printOptions/>
  <pageMargins left="0.2362204724409449" right="0.2362204724409449" top="0.7480314960629921" bottom="0.7480314960629921" header="0.5118110236220472" footer="0.5118110236220472"/>
  <pageSetup fitToHeight="0" fitToWidth="1" horizontalDpi="600" verticalDpi="600" orientation="landscape" paperSize="9" r:id="rId1"/>
  <headerFooter alignWithMargins="0"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zoomScalePageLayoutView="0" workbookViewId="0" topLeftCell="B8">
      <selection activeCell="B5" sqref="B5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125" style="2" customWidth="1"/>
    <col min="10" max="11" width="9.25390625" style="6" customWidth="1"/>
    <col min="12" max="16384" width="9.00390625" style="2" customWidth="1"/>
  </cols>
  <sheetData>
    <row r="1" spans="1:11" s="318" customFormat="1" ht="15">
      <c r="A1" s="201" t="s">
        <v>0</v>
      </c>
      <c r="B1" s="201" t="s">
        <v>0</v>
      </c>
      <c r="C1" s="495"/>
      <c r="D1" s="496"/>
      <c r="E1" s="496"/>
      <c r="G1" s="497"/>
      <c r="H1" s="498"/>
      <c r="I1" s="499"/>
      <c r="J1" s="500"/>
      <c r="K1" s="500"/>
    </row>
    <row r="2" spans="1:11" s="318" customFormat="1" ht="15">
      <c r="A2" s="202" t="s">
        <v>1</v>
      </c>
      <c r="B2" s="202" t="s">
        <v>1</v>
      </c>
      <c r="C2" s="495"/>
      <c r="D2" s="496"/>
      <c r="E2" s="496"/>
      <c r="G2" s="497"/>
      <c r="H2" s="498"/>
      <c r="I2" s="499"/>
      <c r="J2" s="500"/>
      <c r="K2" s="500"/>
    </row>
    <row r="3" spans="1:11" s="318" customFormat="1" ht="15">
      <c r="A3" s="314"/>
      <c r="C3" s="495"/>
      <c r="D3" s="496"/>
      <c r="E3" s="496"/>
      <c r="G3" s="497"/>
      <c r="H3" s="498"/>
      <c r="I3" s="499"/>
      <c r="J3" s="500"/>
      <c r="K3" s="500"/>
    </row>
    <row r="4" spans="1:11" s="318" customFormat="1" ht="15">
      <c r="A4" s="314"/>
      <c r="C4" s="495"/>
      <c r="D4" s="496"/>
      <c r="E4" s="496"/>
      <c r="F4" s="318" t="s">
        <v>2</v>
      </c>
      <c r="G4" s="497"/>
      <c r="H4" s="498"/>
      <c r="I4" s="499"/>
      <c r="J4" s="500"/>
      <c r="K4" s="500"/>
    </row>
    <row r="5" spans="1:11" s="318" customFormat="1" ht="15">
      <c r="A5" s="314"/>
      <c r="B5" s="560" t="s">
        <v>918</v>
      </c>
      <c r="C5" s="495"/>
      <c r="D5" s="496"/>
      <c r="E5" s="496"/>
      <c r="G5" s="497"/>
      <c r="H5" s="498"/>
      <c r="I5" s="499"/>
      <c r="J5" s="500"/>
      <c r="K5" s="500"/>
    </row>
    <row r="6" spans="2:11" ht="38.25">
      <c r="B6" s="40" t="s">
        <v>4</v>
      </c>
      <c r="C6" s="40" t="s">
        <v>5</v>
      </c>
      <c r="D6" s="490" t="s">
        <v>6</v>
      </c>
      <c r="E6" s="490" t="s">
        <v>7</v>
      </c>
      <c r="F6" s="40" t="s">
        <v>8</v>
      </c>
      <c r="G6" s="40" t="s">
        <v>9</v>
      </c>
      <c r="H6" s="491" t="s">
        <v>10</v>
      </c>
      <c r="I6" s="492" t="s">
        <v>908</v>
      </c>
      <c r="J6" s="493" t="s">
        <v>12</v>
      </c>
      <c r="K6" s="493" t="s">
        <v>13</v>
      </c>
    </row>
    <row r="7" spans="1:11" ht="25.5">
      <c r="A7" s="35" t="s">
        <v>671</v>
      </c>
      <c r="B7" s="540" t="s">
        <v>1025</v>
      </c>
      <c r="C7" s="37" t="s">
        <v>672</v>
      </c>
      <c r="D7" s="38"/>
      <c r="E7" s="39"/>
      <c r="F7" s="40" t="s">
        <v>673</v>
      </c>
      <c r="G7" s="89">
        <v>5</v>
      </c>
      <c r="H7" s="533"/>
      <c r="I7" s="43"/>
      <c r="J7" s="179">
        <f aca="true" t="shared" si="0" ref="J7:J24">ROUND((G7*H7),2)</f>
        <v>0</v>
      </c>
      <c r="K7" s="45">
        <f aca="true" t="shared" si="1" ref="K7:K24">ROUND((J7+(J7*I7)),2)</f>
        <v>0</v>
      </c>
    </row>
    <row r="8" spans="1:11" ht="24.75" customHeight="1">
      <c r="A8" s="35" t="s">
        <v>674</v>
      </c>
      <c r="B8" s="540" t="s">
        <v>671</v>
      </c>
      <c r="C8" s="37" t="s">
        <v>675</v>
      </c>
      <c r="D8" s="38"/>
      <c r="E8" s="39"/>
      <c r="F8" s="40" t="s">
        <v>676</v>
      </c>
      <c r="G8" s="89">
        <v>3</v>
      </c>
      <c r="H8" s="533"/>
      <c r="I8" s="43"/>
      <c r="J8" s="179">
        <f t="shared" si="0"/>
        <v>0</v>
      </c>
      <c r="K8" s="45">
        <f t="shared" si="1"/>
        <v>0</v>
      </c>
    </row>
    <row r="9" spans="1:11" ht="38.25">
      <c r="A9" s="35" t="s">
        <v>677</v>
      </c>
      <c r="B9" s="540" t="s">
        <v>1026</v>
      </c>
      <c r="C9" s="37" t="s">
        <v>678</v>
      </c>
      <c r="D9" s="38"/>
      <c r="E9" s="39"/>
      <c r="F9" s="40" t="s">
        <v>679</v>
      </c>
      <c r="G9" s="89">
        <v>290</v>
      </c>
      <c r="H9" s="533"/>
      <c r="I9" s="43"/>
      <c r="J9" s="179">
        <f t="shared" si="0"/>
        <v>0</v>
      </c>
      <c r="K9" s="45">
        <f t="shared" si="1"/>
        <v>0</v>
      </c>
    </row>
    <row r="10" spans="1:11" ht="38.25">
      <c r="A10" s="35" t="s">
        <v>680</v>
      </c>
      <c r="B10" s="540" t="s">
        <v>674</v>
      </c>
      <c r="C10" s="37" t="s">
        <v>681</v>
      </c>
      <c r="D10" s="38"/>
      <c r="E10" s="39"/>
      <c r="F10" s="40" t="s">
        <v>682</v>
      </c>
      <c r="G10" s="89">
        <v>130</v>
      </c>
      <c r="H10" s="533"/>
      <c r="I10" s="43"/>
      <c r="J10" s="179">
        <f t="shared" si="0"/>
        <v>0</v>
      </c>
      <c r="K10" s="45">
        <f t="shared" si="1"/>
        <v>0</v>
      </c>
    </row>
    <row r="11" spans="1:11" ht="25.5">
      <c r="A11" s="35" t="s">
        <v>683</v>
      </c>
      <c r="B11" s="540" t="s">
        <v>677</v>
      </c>
      <c r="C11" s="37" t="s">
        <v>684</v>
      </c>
      <c r="D11" s="38"/>
      <c r="E11" s="39"/>
      <c r="F11" s="40" t="s">
        <v>685</v>
      </c>
      <c r="G11" s="89">
        <v>8</v>
      </c>
      <c r="H11" s="533"/>
      <c r="I11" s="43"/>
      <c r="J11" s="179">
        <f t="shared" si="0"/>
        <v>0</v>
      </c>
      <c r="K11" s="45">
        <f t="shared" si="1"/>
        <v>0</v>
      </c>
    </row>
    <row r="12" spans="1:11" ht="25.5">
      <c r="A12" s="35" t="s">
        <v>686</v>
      </c>
      <c r="B12" s="540" t="s">
        <v>680</v>
      </c>
      <c r="C12" s="37" t="s">
        <v>687</v>
      </c>
      <c r="D12" s="38"/>
      <c r="E12" s="39"/>
      <c r="F12" s="40" t="s">
        <v>688</v>
      </c>
      <c r="G12" s="89">
        <v>20</v>
      </c>
      <c r="H12" s="533"/>
      <c r="I12" s="43"/>
      <c r="J12" s="179">
        <f t="shared" si="0"/>
        <v>0</v>
      </c>
      <c r="K12" s="45">
        <f t="shared" si="1"/>
        <v>0</v>
      </c>
    </row>
    <row r="13" spans="1:11" ht="27" customHeight="1">
      <c r="A13" s="35" t="s">
        <v>689</v>
      </c>
      <c r="B13" s="540" t="s">
        <v>683</v>
      </c>
      <c r="C13" s="37" t="s">
        <v>690</v>
      </c>
      <c r="D13" s="38"/>
      <c r="E13" s="39"/>
      <c r="F13" s="40" t="s">
        <v>691</v>
      </c>
      <c r="G13" s="89">
        <v>6</v>
      </c>
      <c r="H13" s="533"/>
      <c r="I13" s="43"/>
      <c r="J13" s="179">
        <f t="shared" si="0"/>
        <v>0</v>
      </c>
      <c r="K13" s="45">
        <f t="shared" si="1"/>
        <v>0</v>
      </c>
    </row>
    <row r="14" spans="1:11" ht="51">
      <c r="A14" s="35" t="s">
        <v>692</v>
      </c>
      <c r="B14" s="540" t="s">
        <v>1027</v>
      </c>
      <c r="C14" s="37" t="s">
        <v>693</v>
      </c>
      <c r="D14" s="38"/>
      <c r="E14" s="39"/>
      <c r="F14" s="40" t="s">
        <v>694</v>
      </c>
      <c r="G14" s="89">
        <v>525</v>
      </c>
      <c r="H14" s="533"/>
      <c r="I14" s="43"/>
      <c r="J14" s="179">
        <f t="shared" si="0"/>
        <v>0</v>
      </c>
      <c r="K14" s="45">
        <f t="shared" si="1"/>
        <v>0</v>
      </c>
    </row>
    <row r="15" spans="1:11" ht="28.5" customHeight="1">
      <c r="A15" s="35" t="s">
        <v>695</v>
      </c>
      <c r="B15" s="540" t="s">
        <v>1028</v>
      </c>
      <c r="C15" s="478" t="s">
        <v>696</v>
      </c>
      <c r="D15" s="451"/>
      <c r="E15" s="72"/>
      <c r="F15" s="70" t="s">
        <v>697</v>
      </c>
      <c r="G15" s="75">
        <v>1</v>
      </c>
      <c r="H15" s="533"/>
      <c r="I15" s="43"/>
      <c r="J15" s="179">
        <f t="shared" si="0"/>
        <v>0</v>
      </c>
      <c r="K15" s="45">
        <f t="shared" si="1"/>
        <v>0</v>
      </c>
    </row>
    <row r="16" spans="1:11" ht="30.75" customHeight="1">
      <c r="A16" s="35" t="s">
        <v>698</v>
      </c>
      <c r="B16" s="540" t="s">
        <v>1029</v>
      </c>
      <c r="C16" s="478" t="s">
        <v>699</v>
      </c>
      <c r="D16" s="451"/>
      <c r="E16" s="72"/>
      <c r="F16" s="70" t="s">
        <v>700</v>
      </c>
      <c r="G16" s="75">
        <v>1</v>
      </c>
      <c r="H16" s="533"/>
      <c r="I16" s="43"/>
      <c r="J16" s="179">
        <f t="shared" si="0"/>
        <v>0</v>
      </c>
      <c r="K16" s="45">
        <f t="shared" si="1"/>
        <v>0</v>
      </c>
    </row>
    <row r="17" spans="1:11" ht="30" customHeight="1">
      <c r="A17" s="35" t="s">
        <v>701</v>
      </c>
      <c r="B17" s="540" t="s">
        <v>1030</v>
      </c>
      <c r="C17" s="190" t="s">
        <v>702</v>
      </c>
      <c r="D17" s="38"/>
      <c r="E17" s="39"/>
      <c r="F17" s="191" t="s">
        <v>703</v>
      </c>
      <c r="G17" s="194">
        <v>1</v>
      </c>
      <c r="H17" s="533"/>
      <c r="I17" s="43"/>
      <c r="J17" s="179">
        <f t="shared" si="0"/>
        <v>0</v>
      </c>
      <c r="K17" s="45">
        <f t="shared" si="1"/>
        <v>0</v>
      </c>
    </row>
    <row r="18" spans="1:11" ht="25.5">
      <c r="A18" s="35" t="s">
        <v>704</v>
      </c>
      <c r="B18" s="540" t="s">
        <v>1031</v>
      </c>
      <c r="C18" s="190" t="s">
        <v>705</v>
      </c>
      <c r="D18" s="38"/>
      <c r="E18" s="39"/>
      <c r="F18" s="191" t="s">
        <v>706</v>
      </c>
      <c r="G18" s="194">
        <v>1</v>
      </c>
      <c r="H18" s="533"/>
      <c r="I18" s="43"/>
      <c r="J18" s="179">
        <f t="shared" si="0"/>
        <v>0</v>
      </c>
      <c r="K18" s="45">
        <f t="shared" si="1"/>
        <v>0</v>
      </c>
    </row>
    <row r="19" spans="1:11" ht="25.5">
      <c r="A19" s="35" t="s">
        <v>707</v>
      </c>
      <c r="B19" s="540" t="s">
        <v>1032</v>
      </c>
      <c r="C19" s="190" t="s">
        <v>708</v>
      </c>
      <c r="D19" s="38"/>
      <c r="E19" s="197"/>
      <c r="F19" s="191" t="s">
        <v>709</v>
      </c>
      <c r="G19" s="194">
        <v>1</v>
      </c>
      <c r="H19" s="533"/>
      <c r="I19" s="43"/>
      <c r="J19" s="179">
        <f t="shared" si="0"/>
        <v>0</v>
      </c>
      <c r="K19" s="45">
        <f t="shared" si="1"/>
        <v>0</v>
      </c>
    </row>
    <row r="20" spans="1:11" ht="21.75" customHeight="1">
      <c r="A20" s="35" t="s">
        <v>710</v>
      </c>
      <c r="B20" s="540" t="s">
        <v>686</v>
      </c>
      <c r="C20" s="37" t="s">
        <v>711</v>
      </c>
      <c r="D20" s="38"/>
      <c r="E20" s="39"/>
      <c r="F20" s="40" t="s">
        <v>712</v>
      </c>
      <c r="G20" s="89">
        <v>110</v>
      </c>
      <c r="H20" s="533"/>
      <c r="I20" s="43"/>
      <c r="J20" s="179">
        <f t="shared" si="0"/>
        <v>0</v>
      </c>
      <c r="K20" s="45">
        <f t="shared" si="1"/>
        <v>0</v>
      </c>
    </row>
    <row r="21" spans="1:11" ht="24.75" customHeight="1">
      <c r="A21" s="35"/>
      <c r="B21" s="540" t="s">
        <v>689</v>
      </c>
      <c r="C21" s="478" t="s">
        <v>713</v>
      </c>
      <c r="D21" s="451"/>
      <c r="E21" s="72"/>
      <c r="F21" s="70" t="s">
        <v>714</v>
      </c>
      <c r="G21" s="75">
        <v>1</v>
      </c>
      <c r="H21" s="533"/>
      <c r="I21" s="43"/>
      <c r="J21" s="179">
        <f t="shared" si="0"/>
        <v>0</v>
      </c>
      <c r="K21" s="45">
        <f t="shared" si="1"/>
        <v>0</v>
      </c>
    </row>
    <row r="22" spans="1:11" ht="25.5">
      <c r="A22" s="35"/>
      <c r="B22" s="540" t="s">
        <v>692</v>
      </c>
      <c r="C22" s="37" t="s">
        <v>715</v>
      </c>
      <c r="D22" s="38"/>
      <c r="E22" s="39"/>
      <c r="F22" s="40" t="s">
        <v>716</v>
      </c>
      <c r="G22" s="89">
        <v>1</v>
      </c>
      <c r="H22" s="533"/>
      <c r="I22" s="43"/>
      <c r="J22" s="179">
        <f t="shared" si="0"/>
        <v>0</v>
      </c>
      <c r="K22" s="45">
        <f t="shared" si="1"/>
        <v>0</v>
      </c>
    </row>
    <row r="23" spans="1:11" ht="29.25" customHeight="1">
      <c r="A23" s="35"/>
      <c r="B23" s="540" t="s">
        <v>695</v>
      </c>
      <c r="C23" s="37" t="s">
        <v>717</v>
      </c>
      <c r="D23" s="38"/>
      <c r="E23" s="39"/>
      <c r="F23" s="38" t="s">
        <v>718</v>
      </c>
      <c r="G23" s="89">
        <v>140</v>
      </c>
      <c r="H23" s="533"/>
      <c r="I23" s="43"/>
      <c r="J23" s="179">
        <f t="shared" si="0"/>
        <v>0</v>
      </c>
      <c r="K23" s="45">
        <f t="shared" si="1"/>
        <v>0</v>
      </c>
    </row>
    <row r="24" spans="1:11" ht="38.25">
      <c r="A24" s="35"/>
      <c r="B24" s="540" t="s">
        <v>698</v>
      </c>
      <c r="C24" s="37" t="s">
        <v>719</v>
      </c>
      <c r="D24" s="38"/>
      <c r="E24" s="39"/>
      <c r="F24" s="40" t="s">
        <v>720</v>
      </c>
      <c r="G24" s="89">
        <v>3</v>
      </c>
      <c r="H24" s="533"/>
      <c r="I24" s="43"/>
      <c r="J24" s="179">
        <f t="shared" si="0"/>
        <v>0</v>
      </c>
      <c r="K24" s="45">
        <f t="shared" si="1"/>
        <v>0</v>
      </c>
    </row>
    <row r="25" spans="2:11" ht="18.75" customHeight="1">
      <c r="B25" s="599" t="s">
        <v>905</v>
      </c>
      <c r="C25" s="583"/>
      <c r="D25" s="583"/>
      <c r="E25" s="583"/>
      <c r="F25" s="583"/>
      <c r="G25" s="583"/>
      <c r="H25" s="583"/>
      <c r="I25" s="584"/>
      <c r="J25" s="494">
        <f>SUM(J7:J24)</f>
        <v>0</v>
      </c>
      <c r="K25" s="405">
        <f>SUM(K7:K24)</f>
        <v>0</v>
      </c>
    </row>
    <row r="26" spans="3:11" ht="12.75">
      <c r="C26" s="485"/>
      <c r="F26" s="2"/>
      <c r="G26" s="486"/>
      <c r="H26" s="487"/>
      <c r="I26" s="488"/>
      <c r="J26" s="489"/>
      <c r="K26" s="489"/>
    </row>
    <row r="27" spans="2:11" ht="12.75">
      <c r="B27" s="93"/>
      <c r="C27" s="485"/>
      <c r="F27" s="2"/>
      <c r="G27" s="486"/>
      <c r="H27" s="487"/>
      <c r="I27" s="488"/>
      <c r="J27" s="489"/>
      <c r="K27" s="489"/>
    </row>
    <row r="28" spans="3:11" ht="12.75">
      <c r="C28" s="485"/>
      <c r="F28" s="2"/>
      <c r="G28" s="486"/>
      <c r="H28" s="487"/>
      <c r="I28" s="466" t="s">
        <v>187</v>
      </c>
      <c r="J28" s="489"/>
      <c r="K28" s="489"/>
    </row>
  </sheetData>
  <sheetProtection selectLockedCells="1" selectUnlockedCells="1"/>
  <mergeCells count="1">
    <mergeCell ref="B25:I25"/>
  </mergeCells>
  <conditionalFormatting sqref="J7:J20">
    <cfRule type="expression" priority="3" dxfId="0" stopIfTrue="1">
      <formula>$G6=I6</formula>
    </cfRule>
  </conditionalFormatting>
  <conditionalFormatting sqref="J21">
    <cfRule type="expression" priority="4" dxfId="0" stopIfTrue="1">
      <formula>$G21=I20</formula>
    </cfRule>
  </conditionalFormatting>
  <conditionalFormatting sqref="H23">
    <cfRule type="expression" priority="5" dxfId="0" stopIfTrue="1">
      <formula>$G23=G22</formula>
    </cfRule>
  </conditionalFormatting>
  <conditionalFormatting sqref="H24">
    <cfRule type="expression" priority="16" dxfId="0" stopIfTrue="1">
      <formula>$G24=G23</formula>
    </cfRule>
  </conditionalFormatting>
  <conditionalFormatting sqref="J22:J24">
    <cfRule type="expression" priority="2" dxfId="0" stopIfTrue="1">
      <formula>$G22=I21</formula>
    </cfRule>
  </conditionalFormatting>
  <printOptions/>
  <pageMargins left="0.2362204724409449" right="0.2362204724409449" top="0.7480314960629921" bottom="0.7480314960629921" header="0.5118110236220472" footer="0.5118110236220472"/>
  <pageSetup fitToHeight="0" fitToWidth="1"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4"/>
  <sheetViews>
    <sheetView zoomScaleSheetLayoutView="100" zoomScalePageLayoutView="0" workbookViewId="0" topLeftCell="B1">
      <selection activeCell="I7" sqref="I7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2.253906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8.375" style="6" customWidth="1"/>
    <col min="9" max="9" width="6.375" style="2" customWidth="1"/>
    <col min="10" max="10" width="8.375" style="6" customWidth="1"/>
    <col min="11" max="11" width="10.00390625" style="6" customWidth="1"/>
    <col min="12" max="12" width="9.00390625" style="7" customWidth="1"/>
    <col min="13" max="16384" width="9.00390625" style="2" customWidth="1"/>
  </cols>
  <sheetData>
    <row r="1" spans="2:10" ht="15">
      <c r="B1" s="201" t="s">
        <v>0</v>
      </c>
      <c r="C1" s="8"/>
      <c r="D1" s="9"/>
      <c r="E1" s="9"/>
      <c r="F1" s="10"/>
      <c r="G1" s="11"/>
      <c r="H1" s="12"/>
      <c r="I1" s="13"/>
      <c r="J1" s="12"/>
    </row>
    <row r="2" spans="2:12" ht="15">
      <c r="B2" s="202" t="s">
        <v>1</v>
      </c>
      <c r="C2" s="8"/>
      <c r="D2" s="9"/>
      <c r="E2" s="9"/>
      <c r="F2" s="10"/>
      <c r="G2" s="11"/>
      <c r="H2" s="12"/>
      <c r="I2" s="13"/>
      <c r="J2" s="12"/>
      <c r="L2" s="2"/>
    </row>
    <row r="3" spans="2:12" ht="15">
      <c r="B3" s="202"/>
      <c r="C3" s="14"/>
      <c r="D3" s="15"/>
      <c r="E3" s="15"/>
      <c r="F3" s="16"/>
      <c r="G3" s="17"/>
      <c r="H3" s="18"/>
      <c r="I3" s="19"/>
      <c r="J3" s="20"/>
      <c r="L3" s="2"/>
    </row>
    <row r="4" spans="2:12" ht="15">
      <c r="B4" s="203"/>
      <c r="C4" s="8"/>
      <c r="D4" s="15"/>
      <c r="E4" s="205"/>
      <c r="F4" s="21" t="s">
        <v>2</v>
      </c>
      <c r="G4" s="21"/>
      <c r="H4" s="18"/>
      <c r="I4" s="19"/>
      <c r="J4" s="20"/>
      <c r="L4" s="2"/>
    </row>
    <row r="5" spans="2:12" ht="15">
      <c r="B5" s="204" t="s">
        <v>3</v>
      </c>
      <c r="C5" s="22"/>
      <c r="D5" s="23"/>
      <c r="E5" s="24"/>
      <c r="F5" s="25"/>
      <c r="G5" s="26"/>
      <c r="H5" s="27"/>
      <c r="I5" s="27"/>
      <c r="J5" s="27"/>
      <c r="L5" s="2"/>
    </row>
    <row r="6" spans="2:12" s="7" customFormat="1" ht="38.25">
      <c r="B6" s="29" t="s">
        <v>4</v>
      </c>
      <c r="C6" s="29" t="s">
        <v>5</v>
      </c>
      <c r="D6" s="30" t="s">
        <v>6</v>
      </c>
      <c r="E6" s="30" t="s">
        <v>7</v>
      </c>
      <c r="F6" s="29" t="s">
        <v>8</v>
      </c>
      <c r="G6" s="29" t="s">
        <v>909</v>
      </c>
      <c r="H6" s="31" t="s">
        <v>10</v>
      </c>
      <c r="I6" s="29" t="s">
        <v>908</v>
      </c>
      <c r="J6" s="32" t="s">
        <v>12</v>
      </c>
      <c r="K6" s="33" t="s">
        <v>13</v>
      </c>
      <c r="L6" s="34"/>
    </row>
    <row r="7" spans="1:12" ht="21.75" customHeight="1">
      <c r="A7" s="35" t="s">
        <v>14</v>
      </c>
      <c r="B7" s="36" t="s">
        <v>14</v>
      </c>
      <c r="C7" s="37" t="s">
        <v>15</v>
      </c>
      <c r="D7" s="38"/>
      <c r="E7" s="39"/>
      <c r="F7" s="40" t="s">
        <v>16</v>
      </c>
      <c r="G7" s="41">
        <f>20+10</f>
        <v>30</v>
      </c>
      <c r="H7" s="533"/>
      <c r="I7" s="43"/>
      <c r="J7" s="44">
        <f aca="true" t="shared" si="0" ref="J7:J38">ROUND((G7*H7),2)</f>
        <v>0</v>
      </c>
      <c r="K7" s="45">
        <f aca="true" t="shared" si="1" ref="K7:K38">ROUND((J7+(J7*I7)),2)</f>
        <v>0</v>
      </c>
      <c r="L7" s="2"/>
    </row>
    <row r="8" spans="1:12" ht="25.5">
      <c r="A8" s="35" t="s">
        <v>17</v>
      </c>
      <c r="B8" s="36" t="s">
        <v>17</v>
      </c>
      <c r="C8" s="37" t="s">
        <v>18</v>
      </c>
      <c r="D8" s="38"/>
      <c r="E8" s="39"/>
      <c r="F8" s="40" t="s">
        <v>19</v>
      </c>
      <c r="G8" s="41">
        <v>1</v>
      </c>
      <c r="H8" s="533"/>
      <c r="I8" s="43"/>
      <c r="J8" s="44">
        <f t="shared" si="0"/>
        <v>0</v>
      </c>
      <c r="K8" s="45">
        <f t="shared" si="1"/>
        <v>0</v>
      </c>
      <c r="L8" s="2"/>
    </row>
    <row r="9" spans="1:12" ht="25.5">
      <c r="A9" s="35" t="s">
        <v>20</v>
      </c>
      <c r="B9" s="36" t="s">
        <v>20</v>
      </c>
      <c r="C9" s="46" t="s">
        <v>21</v>
      </c>
      <c r="D9" s="38"/>
      <c r="E9" s="39"/>
      <c r="F9" s="47" t="s">
        <v>22</v>
      </c>
      <c r="G9" s="41">
        <f>770+300</f>
        <v>1070</v>
      </c>
      <c r="H9" s="533"/>
      <c r="I9" s="43"/>
      <c r="J9" s="44">
        <f t="shared" si="0"/>
        <v>0</v>
      </c>
      <c r="K9" s="45">
        <f t="shared" si="1"/>
        <v>0</v>
      </c>
      <c r="L9" s="2"/>
    </row>
    <row r="10" spans="1:12" ht="25.5">
      <c r="A10" s="35" t="s">
        <v>23</v>
      </c>
      <c r="B10" s="36" t="s">
        <v>23</v>
      </c>
      <c r="C10" s="37" t="s">
        <v>24</v>
      </c>
      <c r="D10" s="38"/>
      <c r="E10" s="39"/>
      <c r="F10" s="40" t="s">
        <v>25</v>
      </c>
      <c r="G10" s="41">
        <f>70+20</f>
        <v>90</v>
      </c>
      <c r="H10" s="533"/>
      <c r="I10" s="43"/>
      <c r="J10" s="44">
        <f t="shared" si="0"/>
        <v>0</v>
      </c>
      <c r="K10" s="45">
        <f t="shared" si="1"/>
        <v>0</v>
      </c>
      <c r="L10" s="2"/>
    </row>
    <row r="11" spans="1:12" ht="25.5">
      <c r="A11" s="35" t="s">
        <v>26</v>
      </c>
      <c r="B11" s="36" t="s">
        <v>26</v>
      </c>
      <c r="C11" s="37" t="s">
        <v>27</v>
      </c>
      <c r="D11" s="38"/>
      <c r="E11" s="39"/>
      <c r="F11" s="40" t="s">
        <v>28</v>
      </c>
      <c r="G11" s="41">
        <v>15</v>
      </c>
      <c r="H11" s="533"/>
      <c r="I11" s="43"/>
      <c r="J11" s="44">
        <f t="shared" si="0"/>
        <v>0</v>
      </c>
      <c r="K11" s="45">
        <f t="shared" si="1"/>
        <v>0</v>
      </c>
      <c r="L11" s="2"/>
    </row>
    <row r="12" spans="1:12" ht="25.5">
      <c r="A12" s="35" t="s">
        <v>29</v>
      </c>
      <c r="B12" s="36" t="s">
        <v>29</v>
      </c>
      <c r="C12" s="37" t="s">
        <v>30</v>
      </c>
      <c r="D12" s="38"/>
      <c r="E12" s="39"/>
      <c r="F12" s="40" t="s">
        <v>31</v>
      </c>
      <c r="G12" s="41">
        <v>15</v>
      </c>
      <c r="H12" s="533"/>
      <c r="I12" s="43"/>
      <c r="J12" s="44">
        <f t="shared" si="0"/>
        <v>0</v>
      </c>
      <c r="K12" s="45">
        <f t="shared" si="1"/>
        <v>0</v>
      </c>
      <c r="L12" s="2"/>
    </row>
    <row r="13" spans="1:12" ht="12.75">
      <c r="A13" s="35" t="s">
        <v>32</v>
      </c>
      <c r="B13" s="36" t="s">
        <v>32</v>
      </c>
      <c r="C13" s="48" t="s">
        <v>33</v>
      </c>
      <c r="D13" s="49"/>
      <c r="E13" s="50"/>
      <c r="F13" s="51" t="s">
        <v>34</v>
      </c>
      <c r="G13" s="52">
        <v>1</v>
      </c>
      <c r="H13" s="535"/>
      <c r="I13" s="53"/>
      <c r="J13" s="44">
        <f t="shared" si="0"/>
        <v>0</v>
      </c>
      <c r="K13" s="54">
        <f t="shared" si="1"/>
        <v>0</v>
      </c>
      <c r="L13" s="2"/>
    </row>
    <row r="14" spans="1:12" ht="25.5">
      <c r="A14" s="35" t="s">
        <v>35</v>
      </c>
      <c r="B14" s="36" t="s">
        <v>35</v>
      </c>
      <c r="C14" s="37" t="s">
        <v>36</v>
      </c>
      <c r="D14" s="38"/>
      <c r="E14" s="39"/>
      <c r="F14" s="40" t="s">
        <v>37</v>
      </c>
      <c r="G14" s="41">
        <f>140+70</f>
        <v>210</v>
      </c>
      <c r="H14" s="533"/>
      <c r="I14" s="43"/>
      <c r="J14" s="44">
        <f t="shared" si="0"/>
        <v>0</v>
      </c>
      <c r="K14" s="45">
        <f t="shared" si="1"/>
        <v>0</v>
      </c>
      <c r="L14" s="2"/>
    </row>
    <row r="15" spans="1:12" ht="12.75">
      <c r="A15" s="35" t="s">
        <v>38</v>
      </c>
      <c r="B15" s="36" t="s">
        <v>38</v>
      </c>
      <c r="C15" s="37" t="s">
        <v>39</v>
      </c>
      <c r="D15" s="38"/>
      <c r="E15" s="39"/>
      <c r="F15" s="40" t="s">
        <v>40</v>
      </c>
      <c r="G15" s="41">
        <v>1</v>
      </c>
      <c r="H15" s="533"/>
      <c r="I15" s="43"/>
      <c r="J15" s="44">
        <f t="shared" si="0"/>
        <v>0</v>
      </c>
      <c r="K15" s="45">
        <f t="shared" si="1"/>
        <v>0</v>
      </c>
      <c r="L15" s="2"/>
    </row>
    <row r="16" spans="1:12" ht="12.75">
      <c r="A16" s="35" t="s">
        <v>41</v>
      </c>
      <c r="B16" s="36" t="s">
        <v>41</v>
      </c>
      <c r="C16" s="37" t="s">
        <v>42</v>
      </c>
      <c r="D16" s="38"/>
      <c r="E16" s="39"/>
      <c r="F16" s="40" t="s">
        <v>43</v>
      </c>
      <c r="G16" s="41">
        <f>30+10</f>
        <v>40</v>
      </c>
      <c r="H16" s="533"/>
      <c r="I16" s="43"/>
      <c r="J16" s="44">
        <f t="shared" si="0"/>
        <v>0</v>
      </c>
      <c r="K16" s="45">
        <f t="shared" si="1"/>
        <v>0</v>
      </c>
      <c r="L16" s="2"/>
    </row>
    <row r="17" spans="1:12" ht="25.5">
      <c r="A17" s="35" t="s">
        <v>44</v>
      </c>
      <c r="B17" s="36" t="s">
        <v>44</v>
      </c>
      <c r="C17" s="55" t="s">
        <v>45</v>
      </c>
      <c r="D17" s="38"/>
      <c r="E17" s="39"/>
      <c r="F17" s="56" t="s">
        <v>46</v>
      </c>
      <c r="G17" s="41">
        <v>4</v>
      </c>
      <c r="H17" s="533"/>
      <c r="I17" s="43"/>
      <c r="J17" s="44">
        <f t="shared" si="0"/>
        <v>0</v>
      </c>
      <c r="K17" s="45">
        <f t="shared" si="1"/>
        <v>0</v>
      </c>
      <c r="L17" s="2"/>
    </row>
    <row r="18" spans="1:12" ht="12.75">
      <c r="A18" s="35" t="s">
        <v>47</v>
      </c>
      <c r="B18" s="36" t="s">
        <v>47</v>
      </c>
      <c r="C18" s="55" t="s">
        <v>48</v>
      </c>
      <c r="D18" s="38"/>
      <c r="E18" s="39"/>
      <c r="F18" s="56" t="s">
        <v>49</v>
      </c>
      <c r="G18" s="41">
        <v>2</v>
      </c>
      <c r="H18" s="533"/>
      <c r="I18" s="43"/>
      <c r="J18" s="44">
        <f t="shared" si="0"/>
        <v>0</v>
      </c>
      <c r="K18" s="45">
        <f t="shared" si="1"/>
        <v>0</v>
      </c>
      <c r="L18" s="2"/>
    </row>
    <row r="19" spans="1:12" ht="25.5">
      <c r="A19" s="35" t="s">
        <v>50</v>
      </c>
      <c r="B19" s="36" t="s">
        <v>50</v>
      </c>
      <c r="C19" s="57" t="s">
        <v>51</v>
      </c>
      <c r="D19" s="38"/>
      <c r="E19" s="39"/>
      <c r="F19" s="40" t="s">
        <v>52</v>
      </c>
      <c r="G19" s="41">
        <v>1</v>
      </c>
      <c r="H19" s="533"/>
      <c r="I19" s="43"/>
      <c r="J19" s="44">
        <f t="shared" si="0"/>
        <v>0</v>
      </c>
      <c r="K19" s="45">
        <f t="shared" si="1"/>
        <v>0</v>
      </c>
      <c r="L19" s="2"/>
    </row>
    <row r="20" spans="1:12" ht="25.5">
      <c r="A20" s="35" t="s">
        <v>53</v>
      </c>
      <c r="B20" s="36" t="s">
        <v>53</v>
      </c>
      <c r="C20" s="37" t="s">
        <v>54</v>
      </c>
      <c r="D20" s="38"/>
      <c r="E20" s="39"/>
      <c r="F20" s="40" t="s">
        <v>55</v>
      </c>
      <c r="G20" s="41">
        <v>5</v>
      </c>
      <c r="H20" s="533"/>
      <c r="I20" s="43"/>
      <c r="J20" s="44">
        <f t="shared" si="0"/>
        <v>0</v>
      </c>
      <c r="K20" s="45">
        <f t="shared" si="1"/>
        <v>0</v>
      </c>
      <c r="L20" s="2"/>
    </row>
    <row r="21" spans="1:12" ht="25.5">
      <c r="A21" s="35" t="s">
        <v>56</v>
      </c>
      <c r="B21" s="36" t="s">
        <v>56</v>
      </c>
      <c r="C21" s="37" t="s">
        <v>57</v>
      </c>
      <c r="D21" s="38"/>
      <c r="E21" s="39"/>
      <c r="F21" s="40" t="s">
        <v>58</v>
      </c>
      <c r="G21" s="58">
        <v>1</v>
      </c>
      <c r="H21" s="533"/>
      <c r="I21" s="43"/>
      <c r="J21" s="44">
        <f t="shared" si="0"/>
        <v>0</v>
      </c>
      <c r="K21" s="45">
        <f t="shared" si="1"/>
        <v>0</v>
      </c>
      <c r="L21" s="2"/>
    </row>
    <row r="22" spans="1:12" ht="12.75">
      <c r="A22" s="35" t="s">
        <v>59</v>
      </c>
      <c r="B22" s="36" t="s">
        <v>59</v>
      </c>
      <c r="C22" s="48" t="s">
        <v>60</v>
      </c>
      <c r="D22" s="49"/>
      <c r="E22" s="50"/>
      <c r="F22" s="51" t="s">
        <v>61</v>
      </c>
      <c r="G22" s="52">
        <v>2</v>
      </c>
      <c r="H22" s="535"/>
      <c r="I22" s="53"/>
      <c r="J22" s="44">
        <f t="shared" si="0"/>
        <v>0</v>
      </c>
      <c r="K22" s="54">
        <f t="shared" si="1"/>
        <v>0</v>
      </c>
      <c r="L22" s="2"/>
    </row>
    <row r="23" spans="1:12" ht="38.25">
      <c r="A23" s="35" t="s">
        <v>62</v>
      </c>
      <c r="B23" s="36" t="s">
        <v>62</v>
      </c>
      <c r="C23" s="37" t="s">
        <v>63</v>
      </c>
      <c r="D23" s="38"/>
      <c r="E23" s="39"/>
      <c r="F23" s="40" t="s">
        <v>64</v>
      </c>
      <c r="G23" s="41">
        <f>6+2</f>
        <v>8</v>
      </c>
      <c r="H23" s="533"/>
      <c r="I23" s="43"/>
      <c r="J23" s="44">
        <f t="shared" si="0"/>
        <v>0</v>
      </c>
      <c r="K23" s="45">
        <f t="shared" si="1"/>
        <v>0</v>
      </c>
      <c r="L23" s="2"/>
    </row>
    <row r="24" spans="1:12" ht="25.5">
      <c r="A24" s="35" t="s">
        <v>65</v>
      </c>
      <c r="B24" s="36" t="s">
        <v>65</v>
      </c>
      <c r="C24" s="37" t="s">
        <v>66</v>
      </c>
      <c r="D24" s="38"/>
      <c r="E24" s="39"/>
      <c r="F24" s="40" t="s">
        <v>34</v>
      </c>
      <c r="G24" s="41">
        <v>1</v>
      </c>
      <c r="H24" s="533"/>
      <c r="I24" s="43"/>
      <c r="J24" s="44">
        <f t="shared" si="0"/>
        <v>0</v>
      </c>
      <c r="K24" s="45">
        <f t="shared" si="1"/>
        <v>0</v>
      </c>
      <c r="L24" s="2"/>
    </row>
    <row r="25" spans="1:12" ht="12.75">
      <c r="A25" s="35" t="s">
        <v>67</v>
      </c>
      <c r="B25" s="36" t="s">
        <v>67</v>
      </c>
      <c r="C25" s="37" t="s">
        <v>68</v>
      </c>
      <c r="D25" s="38"/>
      <c r="E25" s="39"/>
      <c r="F25" s="40" t="s">
        <v>69</v>
      </c>
      <c r="G25" s="41">
        <v>10</v>
      </c>
      <c r="H25" s="533"/>
      <c r="I25" s="43"/>
      <c r="J25" s="44">
        <f t="shared" si="0"/>
        <v>0</v>
      </c>
      <c r="K25" s="45">
        <f t="shared" si="1"/>
        <v>0</v>
      </c>
      <c r="L25" s="2"/>
    </row>
    <row r="26" spans="1:12" ht="25.5">
      <c r="A26" s="35" t="s">
        <v>70</v>
      </c>
      <c r="B26" s="36" t="s">
        <v>70</v>
      </c>
      <c r="C26" s="37" t="s">
        <v>71</v>
      </c>
      <c r="D26" s="38"/>
      <c r="E26" s="39"/>
      <c r="F26" s="40" t="s">
        <v>72</v>
      </c>
      <c r="G26" s="41">
        <v>10</v>
      </c>
      <c r="H26" s="533"/>
      <c r="I26" s="43"/>
      <c r="J26" s="44">
        <f t="shared" si="0"/>
        <v>0</v>
      </c>
      <c r="K26" s="45">
        <f t="shared" si="1"/>
        <v>0</v>
      </c>
      <c r="L26" s="2"/>
    </row>
    <row r="27" spans="1:12" ht="25.5">
      <c r="A27" s="35" t="s">
        <v>73</v>
      </c>
      <c r="B27" s="36" t="s">
        <v>73</v>
      </c>
      <c r="C27" s="37" t="s">
        <v>74</v>
      </c>
      <c r="D27" s="38"/>
      <c r="E27" s="39"/>
      <c r="F27" s="40" t="s">
        <v>75</v>
      </c>
      <c r="G27" s="41">
        <v>10</v>
      </c>
      <c r="H27" s="533"/>
      <c r="I27" s="43"/>
      <c r="J27" s="44">
        <f t="shared" si="0"/>
        <v>0</v>
      </c>
      <c r="K27" s="45">
        <f t="shared" si="1"/>
        <v>0</v>
      </c>
      <c r="L27" s="2"/>
    </row>
    <row r="28" spans="1:12" ht="12.75">
      <c r="A28" s="35" t="s">
        <v>76</v>
      </c>
      <c r="B28" s="36" t="s">
        <v>76</v>
      </c>
      <c r="C28" s="37" t="s">
        <v>77</v>
      </c>
      <c r="D28" s="38"/>
      <c r="E28" s="39"/>
      <c r="F28" s="40" t="s">
        <v>78</v>
      </c>
      <c r="G28" s="41">
        <v>1</v>
      </c>
      <c r="H28" s="533"/>
      <c r="I28" s="43"/>
      <c r="J28" s="44">
        <f t="shared" si="0"/>
        <v>0</v>
      </c>
      <c r="K28" s="45">
        <f t="shared" si="1"/>
        <v>0</v>
      </c>
      <c r="L28" s="2"/>
    </row>
    <row r="29" spans="1:12" ht="25.5">
      <c r="A29" s="35" t="s">
        <v>79</v>
      </c>
      <c r="B29" s="36" t="s">
        <v>79</v>
      </c>
      <c r="C29" s="37" t="s">
        <v>80</v>
      </c>
      <c r="D29" s="38"/>
      <c r="E29" s="39"/>
      <c r="F29" s="40" t="s">
        <v>81</v>
      </c>
      <c r="G29" s="58">
        <v>1</v>
      </c>
      <c r="H29" s="533"/>
      <c r="I29" s="43"/>
      <c r="J29" s="44">
        <f t="shared" si="0"/>
        <v>0</v>
      </c>
      <c r="K29" s="45">
        <f t="shared" si="1"/>
        <v>0</v>
      </c>
      <c r="L29" s="2"/>
    </row>
    <row r="30" spans="1:12" ht="12.75">
      <c r="A30" s="35" t="s">
        <v>82</v>
      </c>
      <c r="B30" s="36" t="s">
        <v>82</v>
      </c>
      <c r="C30" s="48" t="s">
        <v>83</v>
      </c>
      <c r="D30" s="38"/>
      <c r="E30" s="39"/>
      <c r="F30" s="51" t="s">
        <v>84</v>
      </c>
      <c r="G30" s="41">
        <v>1</v>
      </c>
      <c r="H30" s="533"/>
      <c r="I30" s="43"/>
      <c r="J30" s="44">
        <f t="shared" si="0"/>
        <v>0</v>
      </c>
      <c r="K30" s="45">
        <f t="shared" si="1"/>
        <v>0</v>
      </c>
      <c r="L30" s="2"/>
    </row>
    <row r="31" spans="1:12" ht="38.25">
      <c r="A31" s="35" t="s">
        <v>85</v>
      </c>
      <c r="B31" s="36" t="s">
        <v>85</v>
      </c>
      <c r="C31" s="37" t="s">
        <v>86</v>
      </c>
      <c r="D31" s="38"/>
      <c r="E31" s="39"/>
      <c r="F31" s="40" t="s">
        <v>87</v>
      </c>
      <c r="G31" s="41">
        <f>145+30</f>
        <v>175</v>
      </c>
      <c r="H31" s="533"/>
      <c r="I31" s="43"/>
      <c r="J31" s="44">
        <f t="shared" si="0"/>
        <v>0</v>
      </c>
      <c r="K31" s="45">
        <f t="shared" si="1"/>
        <v>0</v>
      </c>
      <c r="L31" s="2"/>
    </row>
    <row r="32" spans="1:12" ht="25.5">
      <c r="A32" s="35" t="s">
        <v>88</v>
      </c>
      <c r="B32" s="36" t="s">
        <v>88</v>
      </c>
      <c r="C32" s="37" t="s">
        <v>89</v>
      </c>
      <c r="D32" s="38"/>
      <c r="E32" s="39"/>
      <c r="F32" s="40" t="s">
        <v>90</v>
      </c>
      <c r="G32" s="41">
        <v>2</v>
      </c>
      <c r="H32" s="533"/>
      <c r="I32" s="43"/>
      <c r="J32" s="44">
        <f t="shared" si="0"/>
        <v>0</v>
      </c>
      <c r="K32" s="45">
        <f t="shared" si="1"/>
        <v>0</v>
      </c>
      <c r="L32" s="2"/>
    </row>
    <row r="33" spans="1:12" ht="12.75">
      <c r="A33" s="35" t="s">
        <v>91</v>
      </c>
      <c r="B33" s="36" t="s">
        <v>91</v>
      </c>
      <c r="C33" s="48" t="s">
        <v>92</v>
      </c>
      <c r="D33" s="38"/>
      <c r="E33" s="39"/>
      <c r="F33" s="51" t="s">
        <v>93</v>
      </c>
      <c r="G33" s="41">
        <f>200+60</f>
        <v>260</v>
      </c>
      <c r="H33" s="533"/>
      <c r="I33" s="43"/>
      <c r="J33" s="44">
        <f t="shared" si="0"/>
        <v>0</v>
      </c>
      <c r="K33" s="45">
        <f t="shared" si="1"/>
        <v>0</v>
      </c>
      <c r="L33" s="2"/>
    </row>
    <row r="34" spans="1:12" ht="12.75">
      <c r="A34" s="35" t="s">
        <v>94</v>
      </c>
      <c r="B34" s="59" t="s">
        <v>94</v>
      </c>
      <c r="C34" s="48" t="s">
        <v>95</v>
      </c>
      <c r="D34" s="49"/>
      <c r="E34" s="60"/>
      <c r="F34" s="51" t="s">
        <v>96</v>
      </c>
      <c r="G34" s="52">
        <v>2</v>
      </c>
      <c r="H34" s="535"/>
      <c r="I34" s="53"/>
      <c r="J34" s="44">
        <f t="shared" si="0"/>
        <v>0</v>
      </c>
      <c r="K34" s="54">
        <f t="shared" si="1"/>
        <v>0</v>
      </c>
      <c r="L34" s="2"/>
    </row>
    <row r="35" spans="1:12" ht="12.75">
      <c r="A35" s="35"/>
      <c r="B35" s="59" t="s">
        <v>97</v>
      </c>
      <c r="C35" s="48" t="s">
        <v>98</v>
      </c>
      <c r="D35" s="49"/>
      <c r="E35" s="50"/>
      <c r="F35" s="51" t="s">
        <v>99</v>
      </c>
      <c r="G35" s="52">
        <v>1</v>
      </c>
      <c r="H35" s="535"/>
      <c r="I35" s="53"/>
      <c r="J35" s="44">
        <f t="shared" si="0"/>
        <v>0</v>
      </c>
      <c r="K35" s="54">
        <f t="shared" si="1"/>
        <v>0</v>
      </c>
      <c r="L35" s="2"/>
    </row>
    <row r="36" spans="1:12" ht="12.75">
      <c r="A36" s="35"/>
      <c r="B36" s="59" t="s">
        <v>100</v>
      </c>
      <c r="C36" s="37" t="s">
        <v>101</v>
      </c>
      <c r="D36" s="38"/>
      <c r="E36" s="39"/>
      <c r="F36" s="40" t="s">
        <v>102</v>
      </c>
      <c r="G36" s="41">
        <v>2</v>
      </c>
      <c r="H36" s="533"/>
      <c r="I36" s="43"/>
      <c r="J36" s="44">
        <f t="shared" si="0"/>
        <v>0</v>
      </c>
      <c r="K36" s="45">
        <f t="shared" si="1"/>
        <v>0</v>
      </c>
      <c r="L36" s="2"/>
    </row>
    <row r="37" spans="1:12" ht="25.5">
      <c r="A37" s="35"/>
      <c r="B37" s="59" t="s">
        <v>103</v>
      </c>
      <c r="C37" s="37" t="s">
        <v>104</v>
      </c>
      <c r="D37" s="38"/>
      <c r="E37" s="39"/>
      <c r="F37" s="40" t="s">
        <v>105</v>
      </c>
      <c r="G37" s="41">
        <v>10</v>
      </c>
      <c r="H37" s="533"/>
      <c r="I37" s="43"/>
      <c r="J37" s="44">
        <f t="shared" si="0"/>
        <v>0</v>
      </c>
      <c r="K37" s="45">
        <f t="shared" si="1"/>
        <v>0</v>
      </c>
      <c r="L37" s="2"/>
    </row>
    <row r="38" spans="1:12" ht="25.5">
      <c r="A38" s="35"/>
      <c r="B38" s="59" t="s">
        <v>106</v>
      </c>
      <c r="C38" s="48" t="s">
        <v>107</v>
      </c>
      <c r="D38" s="49"/>
      <c r="E38" s="60"/>
      <c r="F38" s="51" t="s">
        <v>108</v>
      </c>
      <c r="G38" s="52">
        <f>50+17</f>
        <v>67</v>
      </c>
      <c r="H38" s="535"/>
      <c r="I38" s="53"/>
      <c r="J38" s="44">
        <f t="shared" si="0"/>
        <v>0</v>
      </c>
      <c r="K38" s="54">
        <f t="shared" si="1"/>
        <v>0</v>
      </c>
      <c r="L38" s="2"/>
    </row>
    <row r="39" spans="2:11" ht="26.25" customHeight="1">
      <c r="B39" s="564" t="s">
        <v>109</v>
      </c>
      <c r="C39" s="565"/>
      <c r="D39" s="565"/>
      <c r="E39" s="565"/>
      <c r="F39" s="565"/>
      <c r="G39" s="565"/>
      <c r="H39" s="565"/>
      <c r="I39" s="566"/>
      <c r="J39" s="61">
        <f>SUM(J7:J38)</f>
        <v>0</v>
      </c>
      <c r="K39" s="62">
        <f>SUM(K7:K38)</f>
        <v>0</v>
      </c>
    </row>
    <row r="44" ht="12.75">
      <c r="I44" s="2" t="s">
        <v>907</v>
      </c>
    </row>
  </sheetData>
  <sheetProtection selectLockedCells="1" selectUnlockedCells="1"/>
  <mergeCells count="1">
    <mergeCell ref="B39:I39"/>
  </mergeCells>
  <printOptions/>
  <pageMargins left="0.25" right="0.25" top="0.75" bottom="0.75" header="0.5118055555555555" footer="0.5118055555555555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SheetLayoutView="90" zoomScalePageLayoutView="0" workbookViewId="0" topLeftCell="A1">
      <selection activeCell="C111" sqref="C111"/>
    </sheetView>
  </sheetViews>
  <sheetFormatPr defaultColWidth="10.00390625" defaultRowHeight="14.25"/>
  <cols>
    <col min="1" max="1" width="7.00390625" style="65" customWidth="1"/>
    <col min="2" max="2" width="28.375" style="65" customWidth="1"/>
    <col min="3" max="3" width="26.25390625" style="65" customWidth="1"/>
    <col min="4" max="4" width="15.625" style="64" customWidth="1"/>
    <col min="5" max="5" width="13.25390625" style="65" customWidth="1"/>
    <col min="6" max="6" width="9.875" style="65" customWidth="1"/>
    <col min="7" max="7" width="10.25390625" style="65" customWidth="1"/>
    <col min="8" max="8" width="6.50390625" style="65" customWidth="1"/>
    <col min="9" max="9" width="13.125" style="65" customWidth="1"/>
    <col min="10" max="10" width="13.25390625" style="65" customWidth="1"/>
    <col min="11" max="16384" width="10.00390625" style="65" customWidth="1"/>
  </cols>
  <sheetData>
    <row r="1" ht="15">
      <c r="A1" s="521" t="s">
        <v>0</v>
      </c>
    </row>
    <row r="2" ht="15">
      <c r="A2" s="390" t="s">
        <v>1</v>
      </c>
    </row>
    <row r="3" ht="15">
      <c r="A3" s="522"/>
    </row>
    <row r="4" spans="1:5" ht="15">
      <c r="A4" s="522"/>
      <c r="E4" s="502" t="s">
        <v>2</v>
      </c>
    </row>
    <row r="5" spans="1:6" ht="14.25">
      <c r="A5" s="523" t="s">
        <v>917</v>
      </c>
      <c r="F5" s="269"/>
    </row>
    <row r="6" spans="1:10" ht="36">
      <c r="A6" s="503" t="s">
        <v>4</v>
      </c>
      <c r="B6" s="503" t="s">
        <v>5</v>
      </c>
      <c r="C6" s="503" t="s">
        <v>6</v>
      </c>
      <c r="D6" s="504" t="s">
        <v>7</v>
      </c>
      <c r="E6" s="505" t="s">
        <v>8</v>
      </c>
      <c r="F6" s="506" t="s">
        <v>909</v>
      </c>
      <c r="G6" s="507" t="s">
        <v>10</v>
      </c>
      <c r="H6" s="503" t="s">
        <v>908</v>
      </c>
      <c r="I6" s="508" t="s">
        <v>12</v>
      </c>
      <c r="J6" s="509" t="s">
        <v>13</v>
      </c>
    </row>
    <row r="7" spans="1:11" ht="12.75">
      <c r="A7" s="545" t="s">
        <v>1033</v>
      </c>
      <c r="B7" s="546" t="s">
        <v>721</v>
      </c>
      <c r="C7" s="74"/>
      <c r="D7" s="72"/>
      <c r="E7" s="453" t="s">
        <v>722</v>
      </c>
      <c r="F7" s="510">
        <v>2</v>
      </c>
      <c r="G7" s="524"/>
      <c r="H7" s="534"/>
      <c r="I7" s="45">
        <f>ROUND((F7*G7),2)</f>
        <v>0</v>
      </c>
      <c r="J7" s="511">
        <f aca="true" t="shared" si="0" ref="J7:J80">ROUND((I7+(I7*H7)),2)</f>
        <v>0</v>
      </c>
      <c r="K7" s="512"/>
    </row>
    <row r="8" spans="1:11" ht="12.75">
      <c r="A8" s="545" t="s">
        <v>1034</v>
      </c>
      <c r="B8" s="546" t="s">
        <v>723</v>
      </c>
      <c r="C8" s="74"/>
      <c r="D8" s="72"/>
      <c r="E8" s="453" t="s">
        <v>724</v>
      </c>
      <c r="F8" s="453">
        <v>8</v>
      </c>
      <c r="G8" s="524"/>
      <c r="H8" s="534"/>
      <c r="I8" s="45">
        <f aca="true" t="shared" si="1" ref="I8:I107">ROUND((F8*G8),2)</f>
        <v>0</v>
      </c>
      <c r="J8" s="45">
        <f t="shared" si="0"/>
        <v>0</v>
      </c>
      <c r="K8" s="512"/>
    </row>
    <row r="9" spans="1:11" ht="24">
      <c r="A9" s="545" t="s">
        <v>1035</v>
      </c>
      <c r="B9" s="546" t="s">
        <v>725</v>
      </c>
      <c r="C9" s="74"/>
      <c r="D9" s="72"/>
      <c r="E9" s="453" t="s">
        <v>726</v>
      </c>
      <c r="F9" s="453">
        <v>16</v>
      </c>
      <c r="G9" s="524"/>
      <c r="H9" s="534"/>
      <c r="I9" s="45">
        <f t="shared" si="1"/>
        <v>0</v>
      </c>
      <c r="J9" s="45">
        <f t="shared" si="0"/>
        <v>0</v>
      </c>
      <c r="K9" s="512"/>
    </row>
    <row r="10" spans="1:11" ht="25.5">
      <c r="A10" s="545" t="s">
        <v>1036</v>
      </c>
      <c r="B10" s="547" t="s">
        <v>727</v>
      </c>
      <c r="C10" s="38"/>
      <c r="D10" s="197"/>
      <c r="E10" s="191" t="s">
        <v>728</v>
      </c>
      <c r="F10" s="192">
        <v>8</v>
      </c>
      <c r="G10" s="524"/>
      <c r="H10" s="534"/>
      <c r="I10" s="45">
        <f t="shared" si="1"/>
        <v>0</v>
      </c>
      <c r="J10" s="45">
        <f t="shared" si="0"/>
        <v>0</v>
      </c>
      <c r="K10" s="512"/>
    </row>
    <row r="11" spans="1:11" ht="24">
      <c r="A11" s="545" t="s">
        <v>1037</v>
      </c>
      <c r="B11" s="546" t="s">
        <v>729</v>
      </c>
      <c r="C11" s="74"/>
      <c r="D11" s="72"/>
      <c r="E11" s="453" t="s">
        <v>730</v>
      </c>
      <c r="F11" s="453">
        <v>3</v>
      </c>
      <c r="G11" s="524"/>
      <c r="H11" s="534"/>
      <c r="I11" s="45">
        <f t="shared" si="1"/>
        <v>0</v>
      </c>
      <c r="J11" s="45">
        <f t="shared" si="0"/>
        <v>0</v>
      </c>
      <c r="K11" s="512"/>
    </row>
    <row r="12" spans="1:11" ht="12.75">
      <c r="A12" s="545" t="s">
        <v>1038</v>
      </c>
      <c r="B12" s="546" t="s">
        <v>731</v>
      </c>
      <c r="C12" s="74"/>
      <c r="D12" s="72"/>
      <c r="E12" s="453" t="s">
        <v>732</v>
      </c>
      <c r="F12" s="453">
        <v>4</v>
      </c>
      <c r="G12" s="524"/>
      <c r="H12" s="534"/>
      <c r="I12" s="45">
        <f t="shared" si="1"/>
        <v>0</v>
      </c>
      <c r="J12" s="45">
        <f t="shared" si="0"/>
        <v>0</v>
      </c>
      <c r="K12" s="512"/>
    </row>
    <row r="13" spans="1:11" ht="24">
      <c r="A13" s="545" t="s">
        <v>1039</v>
      </c>
      <c r="B13" s="546" t="s">
        <v>733</v>
      </c>
      <c r="C13" s="74"/>
      <c r="D13" s="72"/>
      <c r="E13" s="453" t="s">
        <v>734</v>
      </c>
      <c r="F13" s="453">
        <v>5</v>
      </c>
      <c r="G13" s="524"/>
      <c r="H13" s="534"/>
      <c r="I13" s="45">
        <f t="shared" si="1"/>
        <v>0</v>
      </c>
      <c r="J13" s="45">
        <f t="shared" si="0"/>
        <v>0</v>
      </c>
      <c r="K13" s="512"/>
    </row>
    <row r="14" spans="1:11" ht="12.75">
      <c r="A14" s="545" t="s">
        <v>1040</v>
      </c>
      <c r="B14" s="547" t="s">
        <v>735</v>
      </c>
      <c r="C14" s="38"/>
      <c r="D14" s="197"/>
      <c r="E14" s="191" t="s">
        <v>736</v>
      </c>
      <c r="F14" s="192">
        <v>39</v>
      </c>
      <c r="G14" s="524"/>
      <c r="H14" s="534"/>
      <c r="I14" s="45">
        <f t="shared" si="1"/>
        <v>0</v>
      </c>
      <c r="J14" s="45">
        <f t="shared" si="0"/>
        <v>0</v>
      </c>
      <c r="K14" s="512"/>
    </row>
    <row r="15" spans="1:11" ht="12.75">
      <c r="A15" s="545" t="s">
        <v>1041</v>
      </c>
      <c r="B15" s="546" t="s">
        <v>737</v>
      </c>
      <c r="C15" s="74"/>
      <c r="D15" s="72"/>
      <c r="E15" s="453" t="s">
        <v>113</v>
      </c>
      <c r="F15" s="453">
        <v>3</v>
      </c>
      <c r="G15" s="524"/>
      <c r="H15" s="534"/>
      <c r="I15" s="45">
        <f t="shared" si="1"/>
        <v>0</v>
      </c>
      <c r="J15" s="45">
        <f t="shared" si="0"/>
        <v>0</v>
      </c>
      <c r="K15" s="512"/>
    </row>
    <row r="16" spans="1:11" ht="24">
      <c r="A16" s="545" t="s">
        <v>1042</v>
      </c>
      <c r="B16" s="546" t="s">
        <v>738</v>
      </c>
      <c r="C16" s="74"/>
      <c r="D16" s="72"/>
      <c r="E16" s="453" t="s">
        <v>739</v>
      </c>
      <c r="F16" s="453">
        <v>2</v>
      </c>
      <c r="G16" s="524"/>
      <c r="H16" s="534"/>
      <c r="I16" s="45">
        <f t="shared" si="1"/>
        <v>0</v>
      </c>
      <c r="J16" s="45">
        <f t="shared" si="0"/>
        <v>0</v>
      </c>
      <c r="K16" s="512"/>
    </row>
    <row r="17" spans="1:11" ht="12.75">
      <c r="A17" s="545" t="s">
        <v>1043</v>
      </c>
      <c r="B17" s="546" t="s">
        <v>740</v>
      </c>
      <c r="C17" s="74"/>
      <c r="D17" s="72"/>
      <c r="E17" s="453" t="s">
        <v>741</v>
      </c>
      <c r="F17" s="453">
        <v>3</v>
      </c>
      <c r="G17" s="524"/>
      <c r="H17" s="534"/>
      <c r="I17" s="45">
        <f t="shared" si="1"/>
        <v>0</v>
      </c>
      <c r="J17" s="45">
        <f t="shared" si="0"/>
        <v>0</v>
      </c>
      <c r="K17" s="512"/>
    </row>
    <row r="18" spans="1:11" ht="12.75">
      <c r="A18" s="545" t="s">
        <v>1044</v>
      </c>
      <c r="B18" s="546" t="s">
        <v>742</v>
      </c>
      <c r="C18" s="74"/>
      <c r="D18" s="72"/>
      <c r="E18" s="453" t="s">
        <v>743</v>
      </c>
      <c r="F18" s="453">
        <v>3</v>
      </c>
      <c r="G18" s="524"/>
      <c r="H18" s="534"/>
      <c r="I18" s="45">
        <f t="shared" si="1"/>
        <v>0</v>
      </c>
      <c r="J18" s="45">
        <f t="shared" si="0"/>
        <v>0</v>
      </c>
      <c r="K18" s="512"/>
    </row>
    <row r="19" spans="1:11" ht="12.75">
      <c r="A19" s="545" t="s">
        <v>1045</v>
      </c>
      <c r="B19" s="546" t="s">
        <v>744</v>
      </c>
      <c r="C19" s="74"/>
      <c r="D19" s="72"/>
      <c r="E19" s="453" t="s">
        <v>745</v>
      </c>
      <c r="F19" s="453">
        <v>10</v>
      </c>
      <c r="G19" s="524"/>
      <c r="H19" s="534"/>
      <c r="I19" s="45">
        <f t="shared" si="1"/>
        <v>0</v>
      </c>
      <c r="J19" s="45">
        <f t="shared" si="0"/>
        <v>0</v>
      </c>
      <c r="K19" s="512"/>
    </row>
    <row r="20" spans="1:11" ht="12.75">
      <c r="A20" s="545" t="s">
        <v>1046</v>
      </c>
      <c r="B20" s="546" t="s">
        <v>746</v>
      </c>
      <c r="C20" s="74"/>
      <c r="D20" s="72"/>
      <c r="E20" s="453" t="s">
        <v>747</v>
      </c>
      <c r="F20" s="453">
        <v>3</v>
      </c>
      <c r="G20" s="524"/>
      <c r="H20" s="534"/>
      <c r="I20" s="45">
        <f t="shared" si="1"/>
        <v>0</v>
      </c>
      <c r="J20" s="45">
        <f t="shared" si="0"/>
        <v>0</v>
      </c>
      <c r="K20" s="512"/>
    </row>
    <row r="21" spans="1:11" ht="12.75">
      <c r="A21" s="545" t="s">
        <v>1047</v>
      </c>
      <c r="B21" s="546" t="s">
        <v>748</v>
      </c>
      <c r="C21" s="74"/>
      <c r="D21" s="72"/>
      <c r="E21" s="453" t="s">
        <v>113</v>
      </c>
      <c r="F21" s="453">
        <v>2</v>
      </c>
      <c r="G21" s="524"/>
      <c r="H21" s="534"/>
      <c r="I21" s="45">
        <f t="shared" si="1"/>
        <v>0</v>
      </c>
      <c r="J21" s="45">
        <f t="shared" si="0"/>
        <v>0</v>
      </c>
      <c r="K21" s="512"/>
    </row>
    <row r="22" spans="1:11" ht="12.75">
      <c r="A22" s="545" t="s">
        <v>1048</v>
      </c>
      <c r="B22" s="546" t="s">
        <v>749</v>
      </c>
      <c r="C22" s="74"/>
      <c r="D22" s="72"/>
      <c r="E22" s="453" t="s">
        <v>750</v>
      </c>
      <c r="F22" s="453">
        <v>140</v>
      </c>
      <c r="G22" s="524"/>
      <c r="H22" s="534"/>
      <c r="I22" s="45">
        <f t="shared" si="1"/>
        <v>0</v>
      </c>
      <c r="J22" s="45">
        <f t="shared" si="0"/>
        <v>0</v>
      </c>
      <c r="K22" s="512"/>
    </row>
    <row r="23" spans="1:11" ht="24">
      <c r="A23" s="545" t="s">
        <v>1049</v>
      </c>
      <c r="B23" s="546" t="s">
        <v>751</v>
      </c>
      <c r="C23" s="74"/>
      <c r="D23" s="72"/>
      <c r="E23" s="453" t="s">
        <v>752</v>
      </c>
      <c r="F23" s="453">
        <v>3</v>
      </c>
      <c r="G23" s="524"/>
      <c r="H23" s="534"/>
      <c r="I23" s="45">
        <f t="shared" si="1"/>
        <v>0</v>
      </c>
      <c r="J23" s="45">
        <f t="shared" si="0"/>
        <v>0</v>
      </c>
      <c r="K23" s="512"/>
    </row>
    <row r="24" spans="1:11" ht="24">
      <c r="A24" s="545" t="s">
        <v>1050</v>
      </c>
      <c r="B24" s="546" t="s">
        <v>753</v>
      </c>
      <c r="C24" s="74"/>
      <c r="D24" s="72"/>
      <c r="E24" s="453" t="s">
        <v>754</v>
      </c>
      <c r="F24" s="453">
        <v>9</v>
      </c>
      <c r="G24" s="524"/>
      <c r="H24" s="534"/>
      <c r="I24" s="45">
        <f t="shared" si="1"/>
        <v>0</v>
      </c>
      <c r="J24" s="45">
        <f t="shared" si="0"/>
        <v>0</v>
      </c>
      <c r="K24" s="512"/>
    </row>
    <row r="25" spans="1:11" ht="24">
      <c r="A25" s="545" t="s">
        <v>1051</v>
      </c>
      <c r="B25" s="546" t="s">
        <v>755</v>
      </c>
      <c r="C25" s="74"/>
      <c r="D25" s="72"/>
      <c r="E25" s="453" t="s">
        <v>756</v>
      </c>
      <c r="F25" s="453">
        <v>14</v>
      </c>
      <c r="G25" s="524"/>
      <c r="H25" s="534"/>
      <c r="I25" s="45">
        <f t="shared" si="1"/>
        <v>0</v>
      </c>
      <c r="J25" s="45">
        <f t="shared" si="0"/>
        <v>0</v>
      </c>
      <c r="K25" s="512"/>
    </row>
    <row r="26" spans="1:11" ht="24">
      <c r="A26" s="545" t="s">
        <v>1052</v>
      </c>
      <c r="B26" s="546" t="s">
        <v>757</v>
      </c>
      <c r="C26" s="74"/>
      <c r="D26" s="72"/>
      <c r="E26" s="453" t="s">
        <v>758</v>
      </c>
      <c r="F26" s="453">
        <v>4</v>
      </c>
      <c r="G26" s="524"/>
      <c r="H26" s="534"/>
      <c r="I26" s="45">
        <f t="shared" si="1"/>
        <v>0</v>
      </c>
      <c r="J26" s="45">
        <f t="shared" si="0"/>
        <v>0</v>
      </c>
      <c r="K26" s="512"/>
    </row>
    <row r="27" spans="1:11" ht="24">
      <c r="A27" s="545" t="s">
        <v>1053</v>
      </c>
      <c r="B27" s="546" t="s">
        <v>759</v>
      </c>
      <c r="C27" s="74"/>
      <c r="D27" s="72"/>
      <c r="E27" s="453" t="s">
        <v>760</v>
      </c>
      <c r="F27" s="453">
        <v>4</v>
      </c>
      <c r="G27" s="524"/>
      <c r="H27" s="534"/>
      <c r="I27" s="45">
        <f t="shared" si="1"/>
        <v>0</v>
      </c>
      <c r="J27" s="45">
        <f t="shared" si="0"/>
        <v>0</v>
      </c>
      <c r="K27" s="512"/>
    </row>
    <row r="28" spans="1:11" ht="12.75">
      <c r="A28" s="545" t="s">
        <v>1054</v>
      </c>
      <c r="B28" s="546" t="s">
        <v>761</v>
      </c>
      <c r="C28" s="74"/>
      <c r="D28" s="72"/>
      <c r="E28" s="453" t="s">
        <v>762</v>
      </c>
      <c r="F28" s="453">
        <v>4</v>
      </c>
      <c r="G28" s="524"/>
      <c r="H28" s="534"/>
      <c r="I28" s="45">
        <f t="shared" si="1"/>
        <v>0</v>
      </c>
      <c r="J28" s="45">
        <f t="shared" si="0"/>
        <v>0</v>
      </c>
      <c r="K28" s="512"/>
    </row>
    <row r="29" spans="1:11" ht="24">
      <c r="A29" s="545" t="s">
        <v>1055</v>
      </c>
      <c r="B29" s="546" t="s">
        <v>763</v>
      </c>
      <c r="C29" s="74"/>
      <c r="D29" s="72"/>
      <c r="E29" s="453" t="s">
        <v>764</v>
      </c>
      <c r="F29" s="453">
        <v>9</v>
      </c>
      <c r="G29" s="524"/>
      <c r="H29" s="534"/>
      <c r="I29" s="45">
        <f t="shared" si="1"/>
        <v>0</v>
      </c>
      <c r="J29" s="45">
        <f t="shared" si="0"/>
        <v>0</v>
      </c>
      <c r="K29" s="512"/>
    </row>
    <row r="30" spans="1:11" ht="12.75">
      <c r="A30" s="545" t="s">
        <v>1056</v>
      </c>
      <c r="B30" s="546" t="s">
        <v>765</v>
      </c>
      <c r="C30" s="74"/>
      <c r="D30" s="72"/>
      <c r="E30" s="453" t="s">
        <v>766</v>
      </c>
      <c r="F30" s="453">
        <v>2</v>
      </c>
      <c r="G30" s="524"/>
      <c r="H30" s="534"/>
      <c r="I30" s="45">
        <f t="shared" si="1"/>
        <v>0</v>
      </c>
      <c r="J30" s="45">
        <f t="shared" si="0"/>
        <v>0</v>
      </c>
      <c r="K30" s="512"/>
    </row>
    <row r="31" spans="1:11" ht="12.75">
      <c r="A31" s="545" t="s">
        <v>1057</v>
      </c>
      <c r="B31" s="546" t="s">
        <v>767</v>
      </c>
      <c r="C31" s="74"/>
      <c r="D31" s="72"/>
      <c r="E31" s="453" t="s">
        <v>768</v>
      </c>
      <c r="F31" s="453">
        <v>25</v>
      </c>
      <c r="G31" s="524"/>
      <c r="H31" s="534"/>
      <c r="I31" s="45">
        <f t="shared" si="1"/>
        <v>0</v>
      </c>
      <c r="J31" s="45">
        <f t="shared" si="0"/>
        <v>0</v>
      </c>
      <c r="K31" s="512"/>
    </row>
    <row r="32" spans="1:11" ht="12.75">
      <c r="A32" s="545" t="s">
        <v>1058</v>
      </c>
      <c r="B32" s="546" t="s">
        <v>769</v>
      </c>
      <c r="C32" s="74"/>
      <c r="D32" s="72"/>
      <c r="E32" s="453" t="s">
        <v>499</v>
      </c>
      <c r="F32" s="453">
        <v>2</v>
      </c>
      <c r="G32" s="524"/>
      <c r="H32" s="534"/>
      <c r="I32" s="45">
        <f t="shared" si="1"/>
        <v>0</v>
      </c>
      <c r="J32" s="45">
        <f t="shared" si="0"/>
        <v>0</v>
      </c>
      <c r="K32" s="512"/>
    </row>
    <row r="33" spans="1:11" ht="12.75">
      <c r="A33" s="545" t="s">
        <v>1059</v>
      </c>
      <c r="B33" s="546" t="s">
        <v>770</v>
      </c>
      <c r="C33" s="74"/>
      <c r="D33" s="72"/>
      <c r="E33" s="453" t="s">
        <v>499</v>
      </c>
      <c r="F33" s="453">
        <v>2</v>
      </c>
      <c r="G33" s="524"/>
      <c r="H33" s="534"/>
      <c r="I33" s="45">
        <f t="shared" si="1"/>
        <v>0</v>
      </c>
      <c r="J33" s="45">
        <f t="shared" si="0"/>
        <v>0</v>
      </c>
      <c r="K33" s="512"/>
    </row>
    <row r="34" spans="1:11" ht="36">
      <c r="A34" s="545" t="s">
        <v>1060</v>
      </c>
      <c r="B34" s="546" t="s">
        <v>771</v>
      </c>
      <c r="C34" s="74"/>
      <c r="D34" s="72"/>
      <c r="E34" s="453" t="s">
        <v>772</v>
      </c>
      <c r="F34" s="453">
        <v>7</v>
      </c>
      <c r="G34" s="524"/>
      <c r="H34" s="534"/>
      <c r="I34" s="45">
        <f t="shared" si="1"/>
        <v>0</v>
      </c>
      <c r="J34" s="45">
        <f t="shared" si="0"/>
        <v>0</v>
      </c>
      <c r="K34" s="512"/>
    </row>
    <row r="35" spans="1:11" ht="24">
      <c r="A35" s="545" t="s">
        <v>1061</v>
      </c>
      <c r="B35" s="546" t="s">
        <v>773</v>
      </c>
      <c r="C35" s="74"/>
      <c r="D35" s="72"/>
      <c r="E35" s="453" t="s">
        <v>774</v>
      </c>
      <c r="F35" s="453">
        <v>25</v>
      </c>
      <c r="G35" s="524"/>
      <c r="H35" s="534"/>
      <c r="I35" s="45">
        <f t="shared" si="1"/>
        <v>0</v>
      </c>
      <c r="J35" s="45">
        <f t="shared" si="0"/>
        <v>0</v>
      </c>
      <c r="K35" s="512"/>
    </row>
    <row r="36" spans="1:11" ht="12.75">
      <c r="A36" s="545" t="s">
        <v>1062</v>
      </c>
      <c r="B36" s="546" t="s">
        <v>775</v>
      </c>
      <c r="C36" s="74"/>
      <c r="D36" s="72"/>
      <c r="E36" s="453" t="s">
        <v>776</v>
      </c>
      <c r="F36" s="453">
        <v>20</v>
      </c>
      <c r="G36" s="524"/>
      <c r="H36" s="534"/>
      <c r="I36" s="45">
        <f t="shared" si="1"/>
        <v>0</v>
      </c>
      <c r="J36" s="45">
        <f t="shared" si="0"/>
        <v>0</v>
      </c>
      <c r="K36" s="512"/>
    </row>
    <row r="37" spans="1:11" ht="12.75">
      <c r="A37" s="545" t="s">
        <v>1063</v>
      </c>
      <c r="B37" s="546" t="s">
        <v>777</v>
      </c>
      <c r="C37" s="74"/>
      <c r="D37" s="72"/>
      <c r="E37" s="453" t="s">
        <v>778</v>
      </c>
      <c r="F37" s="453">
        <v>45</v>
      </c>
      <c r="G37" s="524"/>
      <c r="H37" s="534"/>
      <c r="I37" s="45">
        <f t="shared" si="1"/>
        <v>0</v>
      </c>
      <c r="J37" s="45">
        <f t="shared" si="0"/>
        <v>0</v>
      </c>
      <c r="K37" s="512"/>
    </row>
    <row r="38" spans="1:11" ht="12.75">
      <c r="A38" s="545" t="s">
        <v>1064</v>
      </c>
      <c r="B38" s="546" t="s">
        <v>779</v>
      </c>
      <c r="C38" s="74"/>
      <c r="D38" s="72"/>
      <c r="E38" s="453" t="s">
        <v>780</v>
      </c>
      <c r="F38" s="453">
        <v>2</v>
      </c>
      <c r="G38" s="524"/>
      <c r="H38" s="534"/>
      <c r="I38" s="45">
        <f t="shared" si="1"/>
        <v>0</v>
      </c>
      <c r="J38" s="45">
        <f t="shared" si="0"/>
        <v>0</v>
      </c>
      <c r="K38" s="512"/>
    </row>
    <row r="39" spans="1:11" ht="12.75">
      <c r="A39" s="545" t="s">
        <v>1065</v>
      </c>
      <c r="B39" s="546" t="s">
        <v>781</v>
      </c>
      <c r="C39" s="74"/>
      <c r="D39" s="72"/>
      <c r="E39" s="453" t="s">
        <v>780</v>
      </c>
      <c r="F39" s="453">
        <v>2</v>
      </c>
      <c r="G39" s="524"/>
      <c r="H39" s="534"/>
      <c r="I39" s="45">
        <f t="shared" si="1"/>
        <v>0</v>
      </c>
      <c r="J39" s="45">
        <f t="shared" si="0"/>
        <v>0</v>
      </c>
      <c r="K39" s="512"/>
    </row>
    <row r="40" spans="1:11" ht="12.75">
      <c r="A40" s="545" t="s">
        <v>1066</v>
      </c>
      <c r="B40" s="546" t="s">
        <v>782</v>
      </c>
      <c r="C40" s="74"/>
      <c r="D40" s="72"/>
      <c r="E40" s="453" t="s">
        <v>780</v>
      </c>
      <c r="F40" s="453">
        <v>2</v>
      </c>
      <c r="G40" s="524"/>
      <c r="H40" s="534"/>
      <c r="I40" s="45">
        <f t="shared" si="1"/>
        <v>0</v>
      </c>
      <c r="J40" s="45">
        <f t="shared" si="0"/>
        <v>0</v>
      </c>
      <c r="K40" s="512"/>
    </row>
    <row r="41" spans="1:11" ht="12.75">
      <c r="A41" s="545" t="s">
        <v>1067</v>
      </c>
      <c r="B41" s="546" t="s">
        <v>783</v>
      </c>
      <c r="C41" s="74"/>
      <c r="D41" s="72"/>
      <c r="E41" s="453" t="s">
        <v>784</v>
      </c>
      <c r="F41" s="453">
        <v>2</v>
      </c>
      <c r="G41" s="524"/>
      <c r="H41" s="534"/>
      <c r="I41" s="45">
        <f t="shared" si="1"/>
        <v>0</v>
      </c>
      <c r="J41" s="45">
        <f t="shared" si="0"/>
        <v>0</v>
      </c>
      <c r="K41" s="512"/>
    </row>
    <row r="42" spans="1:11" ht="24">
      <c r="A42" s="545" t="s">
        <v>1068</v>
      </c>
      <c r="B42" s="546" t="s">
        <v>785</v>
      </c>
      <c r="C42" s="74"/>
      <c r="D42" s="72"/>
      <c r="E42" s="453" t="s">
        <v>786</v>
      </c>
      <c r="F42" s="453">
        <v>5</v>
      </c>
      <c r="G42" s="524"/>
      <c r="H42" s="534"/>
      <c r="I42" s="45">
        <f t="shared" si="1"/>
        <v>0</v>
      </c>
      <c r="J42" s="45">
        <f t="shared" si="0"/>
        <v>0</v>
      </c>
      <c r="K42" s="512"/>
    </row>
    <row r="43" spans="1:11" ht="12.75">
      <c r="A43" s="545" t="s">
        <v>1069</v>
      </c>
      <c r="B43" s="546" t="s">
        <v>787</v>
      </c>
      <c r="C43" s="74"/>
      <c r="D43" s="72"/>
      <c r="E43" s="453" t="s">
        <v>788</v>
      </c>
      <c r="F43" s="453">
        <v>6</v>
      </c>
      <c r="G43" s="524"/>
      <c r="H43" s="534"/>
      <c r="I43" s="45">
        <f t="shared" si="1"/>
        <v>0</v>
      </c>
      <c r="J43" s="45">
        <f t="shared" si="0"/>
        <v>0</v>
      </c>
      <c r="K43" s="512"/>
    </row>
    <row r="44" spans="1:11" ht="12.75">
      <c r="A44" s="545" t="s">
        <v>1070</v>
      </c>
      <c r="B44" s="546" t="s">
        <v>789</v>
      </c>
      <c r="C44" s="74"/>
      <c r="D44" s="72"/>
      <c r="E44" s="453" t="s">
        <v>113</v>
      </c>
      <c r="F44" s="453">
        <v>3</v>
      </c>
      <c r="G44" s="524"/>
      <c r="H44" s="534"/>
      <c r="I44" s="45">
        <f t="shared" si="1"/>
        <v>0</v>
      </c>
      <c r="J44" s="45">
        <f t="shared" si="0"/>
        <v>0</v>
      </c>
      <c r="K44" s="512"/>
    </row>
    <row r="45" spans="1:11" ht="12.75">
      <c r="A45" s="545" t="s">
        <v>1071</v>
      </c>
      <c r="B45" s="546" t="s">
        <v>790</v>
      </c>
      <c r="C45" s="74"/>
      <c r="D45" s="72"/>
      <c r="E45" s="453" t="s">
        <v>463</v>
      </c>
      <c r="F45" s="452">
        <v>5</v>
      </c>
      <c r="G45" s="524"/>
      <c r="H45" s="534"/>
      <c r="I45" s="45">
        <f t="shared" si="1"/>
        <v>0</v>
      </c>
      <c r="J45" s="45">
        <f t="shared" si="0"/>
        <v>0</v>
      </c>
      <c r="K45" s="512"/>
    </row>
    <row r="46" spans="1:11" ht="24">
      <c r="A46" s="545" t="s">
        <v>1072</v>
      </c>
      <c r="B46" s="546" t="s">
        <v>791</v>
      </c>
      <c r="C46" s="74"/>
      <c r="D46" s="72"/>
      <c r="E46" s="453" t="s">
        <v>788</v>
      </c>
      <c r="F46" s="452">
        <v>12</v>
      </c>
      <c r="G46" s="524"/>
      <c r="H46" s="534"/>
      <c r="I46" s="45">
        <f t="shared" si="1"/>
        <v>0</v>
      </c>
      <c r="J46" s="45">
        <f t="shared" si="0"/>
        <v>0</v>
      </c>
      <c r="K46" s="512"/>
    </row>
    <row r="47" spans="1:11" ht="24">
      <c r="A47" s="545" t="s">
        <v>1073</v>
      </c>
      <c r="B47" s="546" t="s">
        <v>792</v>
      </c>
      <c r="C47" s="74"/>
      <c r="D47" s="72"/>
      <c r="E47" s="453" t="s">
        <v>113</v>
      </c>
      <c r="F47" s="453">
        <v>2</v>
      </c>
      <c r="G47" s="524"/>
      <c r="H47" s="534"/>
      <c r="I47" s="45">
        <f t="shared" si="1"/>
        <v>0</v>
      </c>
      <c r="J47" s="45">
        <f t="shared" si="0"/>
        <v>0</v>
      </c>
      <c r="K47" s="512"/>
    </row>
    <row r="48" spans="1:11" ht="25.5">
      <c r="A48" s="545" t="s">
        <v>1074</v>
      </c>
      <c r="B48" s="547" t="s">
        <v>793</v>
      </c>
      <c r="C48" s="38"/>
      <c r="D48" s="197"/>
      <c r="E48" s="191" t="s">
        <v>794</v>
      </c>
      <c r="F48" s="192">
        <v>650</v>
      </c>
      <c r="G48" s="524"/>
      <c r="H48" s="534"/>
      <c r="I48" s="45">
        <f t="shared" si="1"/>
        <v>0</v>
      </c>
      <c r="J48" s="45">
        <f t="shared" si="0"/>
        <v>0</v>
      </c>
      <c r="K48" s="512"/>
    </row>
    <row r="49" spans="1:11" ht="24">
      <c r="A49" s="545" t="s">
        <v>1075</v>
      </c>
      <c r="B49" s="546" t="s">
        <v>795</v>
      </c>
      <c r="C49" s="74"/>
      <c r="D49" s="72"/>
      <c r="E49" s="453" t="s">
        <v>796</v>
      </c>
      <c r="F49" s="453">
        <v>37</v>
      </c>
      <c r="G49" s="524"/>
      <c r="H49" s="534"/>
      <c r="I49" s="45">
        <f t="shared" si="1"/>
        <v>0</v>
      </c>
      <c r="J49" s="45">
        <f t="shared" si="0"/>
        <v>0</v>
      </c>
      <c r="K49" s="512"/>
    </row>
    <row r="50" spans="1:11" ht="24">
      <c r="A50" s="545" t="s">
        <v>1076</v>
      </c>
      <c r="B50" s="546" t="s">
        <v>795</v>
      </c>
      <c r="C50" s="74"/>
      <c r="D50" s="72"/>
      <c r="E50" s="453" t="s">
        <v>797</v>
      </c>
      <c r="F50" s="453">
        <v>84</v>
      </c>
      <c r="G50" s="524"/>
      <c r="H50" s="534"/>
      <c r="I50" s="45">
        <f t="shared" si="1"/>
        <v>0</v>
      </c>
      <c r="J50" s="45">
        <f t="shared" si="0"/>
        <v>0</v>
      </c>
      <c r="K50" s="512"/>
    </row>
    <row r="51" spans="1:11" ht="12.75">
      <c r="A51" s="545" t="s">
        <v>1077</v>
      </c>
      <c r="B51" s="546" t="s">
        <v>798</v>
      </c>
      <c r="C51" s="74"/>
      <c r="D51" s="72"/>
      <c r="E51" s="453" t="s">
        <v>799</v>
      </c>
      <c r="F51" s="453">
        <v>5</v>
      </c>
      <c r="G51" s="524"/>
      <c r="H51" s="534"/>
      <c r="I51" s="45">
        <f t="shared" si="1"/>
        <v>0</v>
      </c>
      <c r="J51" s="45">
        <f t="shared" si="0"/>
        <v>0</v>
      </c>
      <c r="K51" s="512"/>
    </row>
    <row r="52" spans="1:11" ht="24">
      <c r="A52" s="545" t="s">
        <v>1078</v>
      </c>
      <c r="B52" s="546" t="s">
        <v>800</v>
      </c>
      <c r="C52" s="74"/>
      <c r="D52" s="72"/>
      <c r="E52" s="453" t="s">
        <v>801</v>
      </c>
      <c r="F52" s="453">
        <v>3</v>
      </c>
      <c r="G52" s="524"/>
      <c r="H52" s="534"/>
      <c r="I52" s="45">
        <f t="shared" si="1"/>
        <v>0</v>
      </c>
      <c r="J52" s="45">
        <f t="shared" si="0"/>
        <v>0</v>
      </c>
      <c r="K52" s="512"/>
    </row>
    <row r="53" spans="1:11" ht="12.75">
      <c r="A53" s="545" t="s">
        <v>1079</v>
      </c>
      <c r="B53" s="546" t="s">
        <v>802</v>
      </c>
      <c r="C53" s="74"/>
      <c r="D53" s="72"/>
      <c r="E53" s="453" t="s">
        <v>803</v>
      </c>
      <c r="F53" s="453">
        <v>40</v>
      </c>
      <c r="G53" s="524"/>
      <c r="H53" s="534"/>
      <c r="I53" s="45">
        <f t="shared" si="1"/>
        <v>0</v>
      </c>
      <c r="J53" s="45">
        <f t="shared" si="0"/>
        <v>0</v>
      </c>
      <c r="K53" s="512"/>
    </row>
    <row r="54" spans="1:11" ht="12.75">
      <c r="A54" s="545" t="s">
        <v>1080</v>
      </c>
      <c r="B54" s="546" t="s">
        <v>804</v>
      </c>
      <c r="C54" s="74"/>
      <c r="D54" s="72"/>
      <c r="E54" s="453" t="s">
        <v>805</v>
      </c>
      <c r="F54" s="453">
        <v>12</v>
      </c>
      <c r="G54" s="524"/>
      <c r="H54" s="534"/>
      <c r="I54" s="45">
        <f t="shared" si="1"/>
        <v>0</v>
      </c>
      <c r="J54" s="45">
        <f t="shared" si="0"/>
        <v>0</v>
      </c>
      <c r="K54" s="512"/>
    </row>
    <row r="55" spans="1:11" ht="24">
      <c r="A55" s="545" t="s">
        <v>1081</v>
      </c>
      <c r="B55" s="546" t="s">
        <v>806</v>
      </c>
      <c r="C55" s="74"/>
      <c r="D55" s="72"/>
      <c r="E55" s="453" t="s">
        <v>807</v>
      </c>
      <c r="F55" s="453">
        <v>5</v>
      </c>
      <c r="G55" s="524"/>
      <c r="H55" s="534"/>
      <c r="I55" s="45">
        <f t="shared" si="1"/>
        <v>0</v>
      </c>
      <c r="J55" s="45">
        <f t="shared" si="0"/>
        <v>0</v>
      </c>
      <c r="K55" s="512"/>
    </row>
    <row r="56" spans="1:11" ht="24">
      <c r="A56" s="545" t="s">
        <v>1082</v>
      </c>
      <c r="B56" s="546" t="s">
        <v>808</v>
      </c>
      <c r="C56" s="74"/>
      <c r="D56" s="72"/>
      <c r="E56" s="453" t="s">
        <v>809</v>
      </c>
      <c r="F56" s="453">
        <v>8</v>
      </c>
      <c r="G56" s="524"/>
      <c r="H56" s="534"/>
      <c r="I56" s="45">
        <f t="shared" si="1"/>
        <v>0</v>
      </c>
      <c r="J56" s="45">
        <f t="shared" si="0"/>
        <v>0</v>
      </c>
      <c r="K56" s="512"/>
    </row>
    <row r="57" spans="1:11" ht="24">
      <c r="A57" s="545" t="s">
        <v>1083</v>
      </c>
      <c r="B57" s="546" t="s">
        <v>810</v>
      </c>
      <c r="C57" s="74"/>
      <c r="D57" s="72"/>
      <c r="E57" s="453" t="s">
        <v>811</v>
      </c>
      <c r="F57" s="453">
        <v>2</v>
      </c>
      <c r="G57" s="524"/>
      <c r="H57" s="534"/>
      <c r="I57" s="45">
        <f t="shared" si="1"/>
        <v>0</v>
      </c>
      <c r="J57" s="45">
        <f t="shared" si="0"/>
        <v>0</v>
      </c>
      <c r="K57" s="512"/>
    </row>
    <row r="58" spans="1:11" ht="12.75">
      <c r="A58" s="545" t="s">
        <v>1084</v>
      </c>
      <c r="B58" s="546" t="s">
        <v>812</v>
      </c>
      <c r="C58" s="74"/>
      <c r="D58" s="72"/>
      <c r="E58" s="453" t="s">
        <v>811</v>
      </c>
      <c r="F58" s="453">
        <v>2</v>
      </c>
      <c r="G58" s="524"/>
      <c r="H58" s="534"/>
      <c r="I58" s="45">
        <f t="shared" si="1"/>
        <v>0</v>
      </c>
      <c r="J58" s="45">
        <f t="shared" si="0"/>
        <v>0</v>
      </c>
      <c r="K58" s="512"/>
    </row>
    <row r="59" spans="1:11" ht="12.75">
      <c r="A59" s="545" t="s">
        <v>1085</v>
      </c>
      <c r="B59" s="546" t="s">
        <v>813</v>
      </c>
      <c r="C59" s="74"/>
      <c r="D59" s="72"/>
      <c r="E59" s="453" t="s">
        <v>814</v>
      </c>
      <c r="F59" s="453">
        <v>94</v>
      </c>
      <c r="G59" s="524"/>
      <c r="H59" s="534"/>
      <c r="I59" s="45">
        <f t="shared" si="1"/>
        <v>0</v>
      </c>
      <c r="J59" s="45">
        <f t="shared" si="0"/>
        <v>0</v>
      </c>
      <c r="K59" s="512"/>
    </row>
    <row r="60" spans="1:11" ht="12.75">
      <c r="A60" s="545" t="s">
        <v>1086</v>
      </c>
      <c r="B60" s="546" t="s">
        <v>815</v>
      </c>
      <c r="C60" s="74"/>
      <c r="D60" s="72"/>
      <c r="E60" s="453" t="s">
        <v>816</v>
      </c>
      <c r="F60" s="453">
        <v>8</v>
      </c>
      <c r="G60" s="524"/>
      <c r="H60" s="534"/>
      <c r="I60" s="45">
        <f t="shared" si="1"/>
        <v>0</v>
      </c>
      <c r="J60" s="45">
        <f t="shared" si="0"/>
        <v>0</v>
      </c>
      <c r="K60" s="512"/>
    </row>
    <row r="61" spans="1:11" ht="25.5">
      <c r="A61" s="545" t="s">
        <v>1087</v>
      </c>
      <c r="B61" s="547" t="s">
        <v>817</v>
      </c>
      <c r="C61" s="38"/>
      <c r="D61" s="197"/>
      <c r="E61" s="191" t="s">
        <v>818</v>
      </c>
      <c r="F61" s="192">
        <v>2</v>
      </c>
      <c r="G61" s="524"/>
      <c r="H61" s="534"/>
      <c r="I61" s="45">
        <f t="shared" si="1"/>
        <v>0</v>
      </c>
      <c r="J61" s="45">
        <f t="shared" si="0"/>
        <v>0</v>
      </c>
      <c r="K61" s="512"/>
    </row>
    <row r="62" spans="1:11" ht="24">
      <c r="A62" s="545" t="s">
        <v>1088</v>
      </c>
      <c r="B62" s="548" t="s">
        <v>819</v>
      </c>
      <c r="C62" s="74"/>
      <c r="D62" s="72"/>
      <c r="E62" s="365" t="s">
        <v>820</v>
      </c>
      <c r="F62" s="365">
        <v>2</v>
      </c>
      <c r="G62" s="524"/>
      <c r="H62" s="534"/>
      <c r="I62" s="45">
        <f t="shared" si="1"/>
        <v>0</v>
      </c>
      <c r="J62" s="45">
        <f t="shared" si="0"/>
        <v>0</v>
      </c>
      <c r="K62" s="512"/>
    </row>
    <row r="63" spans="1:11" ht="24">
      <c r="A63" s="545" t="s">
        <v>1089</v>
      </c>
      <c r="B63" s="546" t="s">
        <v>821</v>
      </c>
      <c r="C63" s="74"/>
      <c r="D63" s="72"/>
      <c r="E63" s="453" t="s">
        <v>756</v>
      </c>
      <c r="F63" s="453">
        <v>70</v>
      </c>
      <c r="G63" s="524"/>
      <c r="H63" s="534"/>
      <c r="I63" s="45">
        <f t="shared" si="1"/>
        <v>0</v>
      </c>
      <c r="J63" s="45">
        <f t="shared" si="0"/>
        <v>0</v>
      </c>
      <c r="K63" s="512"/>
    </row>
    <row r="64" spans="1:11" ht="12.75">
      <c r="A64" s="545" t="s">
        <v>1090</v>
      </c>
      <c r="B64" s="546" t="s">
        <v>822</v>
      </c>
      <c r="C64" s="74"/>
      <c r="D64" s="72"/>
      <c r="E64" s="453" t="s">
        <v>823</v>
      </c>
      <c r="F64" s="453">
        <v>2</v>
      </c>
      <c r="G64" s="524"/>
      <c r="H64" s="534"/>
      <c r="I64" s="45">
        <f t="shared" si="1"/>
        <v>0</v>
      </c>
      <c r="J64" s="45">
        <f t="shared" si="0"/>
        <v>0</v>
      </c>
      <c r="K64" s="512"/>
    </row>
    <row r="65" spans="1:11" ht="25.5">
      <c r="A65" s="545" t="s">
        <v>1091</v>
      </c>
      <c r="B65" s="547" t="s">
        <v>824</v>
      </c>
      <c r="C65" s="38"/>
      <c r="D65" s="197"/>
      <c r="E65" s="191" t="s">
        <v>825</v>
      </c>
      <c r="F65" s="192">
        <v>2</v>
      </c>
      <c r="G65" s="524"/>
      <c r="H65" s="534"/>
      <c r="I65" s="45">
        <f t="shared" si="1"/>
        <v>0</v>
      </c>
      <c r="J65" s="45">
        <f t="shared" si="0"/>
        <v>0</v>
      </c>
      <c r="K65" s="512"/>
    </row>
    <row r="66" spans="1:11" ht="24">
      <c r="A66" s="545" t="s">
        <v>1092</v>
      </c>
      <c r="B66" s="546" t="s">
        <v>826</v>
      </c>
      <c r="C66" s="74"/>
      <c r="D66" s="72"/>
      <c r="E66" s="453" t="s">
        <v>827</v>
      </c>
      <c r="F66" s="453">
        <v>2</v>
      </c>
      <c r="G66" s="524"/>
      <c r="H66" s="534"/>
      <c r="I66" s="45">
        <f t="shared" si="1"/>
        <v>0</v>
      </c>
      <c r="J66" s="45">
        <f t="shared" si="0"/>
        <v>0</v>
      </c>
      <c r="K66" s="512"/>
    </row>
    <row r="67" spans="1:11" ht="12.75">
      <c r="A67" s="545" t="s">
        <v>1093</v>
      </c>
      <c r="B67" s="546" t="s">
        <v>828</v>
      </c>
      <c r="C67" s="74"/>
      <c r="D67" s="72"/>
      <c r="E67" s="453" t="s">
        <v>829</v>
      </c>
      <c r="F67" s="453">
        <v>5</v>
      </c>
      <c r="G67" s="524"/>
      <c r="H67" s="534"/>
      <c r="I67" s="45">
        <f t="shared" si="1"/>
        <v>0</v>
      </c>
      <c r="J67" s="45">
        <f t="shared" si="0"/>
        <v>0</v>
      </c>
      <c r="K67" s="512"/>
    </row>
    <row r="68" spans="1:11" ht="25.5">
      <c r="A68" s="545" t="s">
        <v>1094</v>
      </c>
      <c r="B68" s="547" t="s">
        <v>830</v>
      </c>
      <c r="C68" s="38"/>
      <c r="D68" s="197"/>
      <c r="E68" s="191" t="s">
        <v>831</v>
      </c>
      <c r="F68" s="192">
        <v>1</v>
      </c>
      <c r="G68" s="524"/>
      <c r="H68" s="534"/>
      <c r="I68" s="45">
        <f t="shared" si="1"/>
        <v>0</v>
      </c>
      <c r="J68" s="45">
        <f t="shared" si="0"/>
        <v>0</v>
      </c>
      <c r="K68" s="512"/>
    </row>
    <row r="69" spans="1:11" ht="24">
      <c r="A69" s="545" t="s">
        <v>1095</v>
      </c>
      <c r="B69" s="546" t="s">
        <v>832</v>
      </c>
      <c r="C69" s="74"/>
      <c r="D69" s="72"/>
      <c r="E69" s="453" t="s">
        <v>833</v>
      </c>
      <c r="F69" s="453">
        <v>2</v>
      </c>
      <c r="G69" s="524"/>
      <c r="H69" s="534"/>
      <c r="I69" s="45">
        <f t="shared" si="1"/>
        <v>0</v>
      </c>
      <c r="J69" s="45">
        <f t="shared" si="0"/>
        <v>0</v>
      </c>
      <c r="K69" s="512"/>
    </row>
    <row r="70" spans="1:11" ht="12.75">
      <c r="A70" s="545" t="s">
        <v>1096</v>
      </c>
      <c r="B70" s="546" t="s">
        <v>834</v>
      </c>
      <c r="C70" s="74"/>
      <c r="D70" s="72"/>
      <c r="E70" s="453" t="s">
        <v>835</v>
      </c>
      <c r="F70" s="453">
        <v>310</v>
      </c>
      <c r="G70" s="524"/>
      <c r="H70" s="534"/>
      <c r="I70" s="45">
        <f t="shared" si="1"/>
        <v>0</v>
      </c>
      <c r="J70" s="45">
        <f t="shared" si="0"/>
        <v>0</v>
      </c>
      <c r="K70" s="512"/>
    </row>
    <row r="71" spans="1:11" ht="25.5">
      <c r="A71" s="545" t="s">
        <v>1097</v>
      </c>
      <c r="B71" s="547" t="s">
        <v>836</v>
      </c>
      <c r="C71" s="38"/>
      <c r="D71" s="197"/>
      <c r="E71" s="191" t="s">
        <v>837</v>
      </c>
      <c r="F71" s="192">
        <v>12</v>
      </c>
      <c r="G71" s="524"/>
      <c r="H71" s="534"/>
      <c r="I71" s="45">
        <f t="shared" si="1"/>
        <v>0</v>
      </c>
      <c r="J71" s="45">
        <f t="shared" si="0"/>
        <v>0</v>
      </c>
      <c r="K71" s="512"/>
    </row>
    <row r="72" spans="1:11" ht="12.75">
      <c r="A72" s="545" t="s">
        <v>1098</v>
      </c>
      <c r="B72" s="546" t="s">
        <v>838</v>
      </c>
      <c r="C72" s="74"/>
      <c r="D72" s="72"/>
      <c r="E72" s="453" t="s">
        <v>839</v>
      </c>
      <c r="F72" s="453">
        <v>2</v>
      </c>
      <c r="G72" s="524"/>
      <c r="H72" s="534"/>
      <c r="I72" s="45">
        <f t="shared" si="1"/>
        <v>0</v>
      </c>
      <c r="J72" s="45">
        <f t="shared" si="0"/>
        <v>0</v>
      </c>
      <c r="K72" s="512"/>
    </row>
    <row r="73" spans="1:11" ht="12.75">
      <c r="A73" s="545" t="s">
        <v>1099</v>
      </c>
      <c r="B73" s="546" t="s">
        <v>840</v>
      </c>
      <c r="C73" s="74"/>
      <c r="D73" s="72"/>
      <c r="E73" s="453" t="s">
        <v>839</v>
      </c>
      <c r="F73" s="453">
        <v>2</v>
      </c>
      <c r="G73" s="524"/>
      <c r="H73" s="534"/>
      <c r="I73" s="45">
        <f t="shared" si="1"/>
        <v>0</v>
      </c>
      <c r="J73" s="45">
        <f t="shared" si="0"/>
        <v>0</v>
      </c>
      <c r="K73" s="512"/>
    </row>
    <row r="74" spans="1:11" ht="24">
      <c r="A74" s="545" t="s">
        <v>1100</v>
      </c>
      <c r="B74" s="546" t="s">
        <v>841</v>
      </c>
      <c r="C74" s="74"/>
      <c r="D74" s="72"/>
      <c r="E74" s="453" t="s">
        <v>842</v>
      </c>
      <c r="F74" s="453">
        <v>3</v>
      </c>
      <c r="G74" s="524"/>
      <c r="H74" s="534"/>
      <c r="I74" s="45">
        <f t="shared" si="1"/>
        <v>0</v>
      </c>
      <c r="J74" s="45">
        <f t="shared" si="0"/>
        <v>0</v>
      </c>
      <c r="K74" s="512"/>
    </row>
    <row r="75" spans="1:11" ht="24">
      <c r="A75" s="545" t="s">
        <v>1101</v>
      </c>
      <c r="B75" s="546" t="s">
        <v>843</v>
      </c>
      <c r="C75" s="74"/>
      <c r="D75" s="72"/>
      <c r="E75" s="453" t="s">
        <v>844</v>
      </c>
      <c r="F75" s="453">
        <v>6</v>
      </c>
      <c r="G75" s="524"/>
      <c r="H75" s="534"/>
      <c r="I75" s="45">
        <f t="shared" si="1"/>
        <v>0</v>
      </c>
      <c r="J75" s="45">
        <f t="shared" si="0"/>
        <v>0</v>
      </c>
      <c r="K75" s="512"/>
    </row>
    <row r="76" spans="1:11" ht="12.75">
      <c r="A76" s="545" t="s">
        <v>1102</v>
      </c>
      <c r="B76" s="546" t="s">
        <v>845</v>
      </c>
      <c r="C76" s="74"/>
      <c r="D76" s="72"/>
      <c r="E76" s="453" t="s">
        <v>846</v>
      </c>
      <c r="F76" s="453">
        <v>6</v>
      </c>
      <c r="G76" s="524"/>
      <c r="H76" s="534"/>
      <c r="I76" s="45">
        <f t="shared" si="1"/>
        <v>0</v>
      </c>
      <c r="J76" s="45">
        <f t="shared" si="0"/>
        <v>0</v>
      </c>
      <c r="K76" s="512"/>
    </row>
    <row r="77" spans="1:11" ht="24">
      <c r="A77" s="545" t="s">
        <v>1103</v>
      </c>
      <c r="B77" s="546" t="s">
        <v>847</v>
      </c>
      <c r="C77" s="74"/>
      <c r="D77" s="72"/>
      <c r="E77" s="453" t="s">
        <v>848</v>
      </c>
      <c r="F77" s="453">
        <v>6</v>
      </c>
      <c r="G77" s="524"/>
      <c r="H77" s="534"/>
      <c r="I77" s="45">
        <f t="shared" si="1"/>
        <v>0</v>
      </c>
      <c r="J77" s="45">
        <f t="shared" si="0"/>
        <v>0</v>
      </c>
      <c r="K77" s="512"/>
    </row>
    <row r="78" spans="1:11" ht="12.75">
      <c r="A78" s="545" t="s">
        <v>1104</v>
      </c>
      <c r="B78" s="546" t="s">
        <v>849</v>
      </c>
      <c r="C78" s="74"/>
      <c r="D78" s="72"/>
      <c r="E78" s="453" t="s">
        <v>850</v>
      </c>
      <c r="F78" s="453">
        <v>2</v>
      </c>
      <c r="G78" s="524"/>
      <c r="H78" s="534"/>
      <c r="I78" s="45">
        <f t="shared" si="1"/>
        <v>0</v>
      </c>
      <c r="J78" s="45">
        <f t="shared" si="0"/>
        <v>0</v>
      </c>
      <c r="K78" s="512"/>
    </row>
    <row r="79" spans="1:11" ht="24">
      <c r="A79" s="545" t="s">
        <v>1105</v>
      </c>
      <c r="B79" s="546" t="s">
        <v>851</v>
      </c>
      <c r="C79" s="74"/>
      <c r="D79" s="72"/>
      <c r="E79" s="453" t="s">
        <v>852</v>
      </c>
      <c r="F79" s="453">
        <v>7</v>
      </c>
      <c r="G79" s="524"/>
      <c r="H79" s="534"/>
      <c r="I79" s="45">
        <f t="shared" si="1"/>
        <v>0</v>
      </c>
      <c r="J79" s="45">
        <f t="shared" si="0"/>
        <v>0</v>
      </c>
      <c r="K79" s="512"/>
    </row>
    <row r="80" spans="1:11" ht="24">
      <c r="A80" s="545" t="s">
        <v>1106</v>
      </c>
      <c r="B80" s="548" t="s">
        <v>853</v>
      </c>
      <c r="C80" s="74"/>
      <c r="D80" s="72"/>
      <c r="E80" s="365" t="s">
        <v>854</v>
      </c>
      <c r="F80" s="365">
        <v>2</v>
      </c>
      <c r="G80" s="524"/>
      <c r="H80" s="534"/>
      <c r="I80" s="45">
        <f t="shared" si="1"/>
        <v>0</v>
      </c>
      <c r="J80" s="45">
        <f t="shared" si="0"/>
        <v>0</v>
      </c>
      <c r="K80" s="512"/>
    </row>
    <row r="81" spans="1:11" ht="38.25">
      <c r="A81" s="545" t="s">
        <v>1107</v>
      </c>
      <c r="B81" s="547" t="s">
        <v>855</v>
      </c>
      <c r="C81" s="38"/>
      <c r="D81" s="197"/>
      <c r="E81" s="191" t="s">
        <v>856</v>
      </c>
      <c r="F81" s="192">
        <v>2</v>
      </c>
      <c r="G81" s="524"/>
      <c r="H81" s="534"/>
      <c r="I81" s="45">
        <f t="shared" si="1"/>
        <v>0</v>
      </c>
      <c r="J81" s="45">
        <f>ROUND((I81+I81*H81),2)</f>
        <v>0</v>
      </c>
      <c r="K81" s="512"/>
    </row>
    <row r="82" spans="1:11" ht="12.75">
      <c r="A82" s="545" t="s">
        <v>1108</v>
      </c>
      <c r="B82" s="546" t="s">
        <v>857</v>
      </c>
      <c r="C82" s="74"/>
      <c r="D82" s="72"/>
      <c r="E82" s="453" t="s">
        <v>858</v>
      </c>
      <c r="F82" s="453">
        <v>50</v>
      </c>
      <c r="G82" s="524"/>
      <c r="H82" s="534"/>
      <c r="I82" s="45">
        <f t="shared" si="1"/>
        <v>0</v>
      </c>
      <c r="J82" s="45">
        <f aca="true" t="shared" si="2" ref="J82:J107">ROUND((I82+(I82*H82)),2)</f>
        <v>0</v>
      </c>
      <c r="K82" s="512"/>
    </row>
    <row r="83" spans="1:11" ht="12.75">
      <c r="A83" s="545" t="s">
        <v>1109</v>
      </c>
      <c r="B83" s="546" t="s">
        <v>859</v>
      </c>
      <c r="C83" s="74"/>
      <c r="D83" s="72"/>
      <c r="E83" s="453" t="s">
        <v>839</v>
      </c>
      <c r="F83" s="453">
        <v>3</v>
      </c>
      <c r="G83" s="524"/>
      <c r="H83" s="534"/>
      <c r="I83" s="45">
        <f t="shared" si="1"/>
        <v>0</v>
      </c>
      <c r="J83" s="45">
        <f t="shared" si="2"/>
        <v>0</v>
      </c>
      <c r="K83" s="512"/>
    </row>
    <row r="84" spans="1:11" ht="12.75">
      <c r="A84" s="545" t="s">
        <v>1110</v>
      </c>
      <c r="B84" s="546" t="s">
        <v>860</v>
      </c>
      <c r="C84" s="74"/>
      <c r="D84" s="72"/>
      <c r="E84" s="453" t="s">
        <v>861</v>
      </c>
      <c r="F84" s="453">
        <v>8</v>
      </c>
      <c r="G84" s="524"/>
      <c r="H84" s="534"/>
      <c r="I84" s="45">
        <f t="shared" si="1"/>
        <v>0</v>
      </c>
      <c r="J84" s="45">
        <f t="shared" si="2"/>
        <v>0</v>
      </c>
      <c r="K84" s="512"/>
    </row>
    <row r="85" spans="1:11" ht="12.75">
      <c r="A85" s="545" t="s">
        <v>1111</v>
      </c>
      <c r="B85" s="546" t="s">
        <v>862</v>
      </c>
      <c r="C85" s="74"/>
      <c r="D85" s="72"/>
      <c r="E85" s="453" t="s">
        <v>863</v>
      </c>
      <c r="F85" s="453">
        <v>25</v>
      </c>
      <c r="G85" s="524"/>
      <c r="H85" s="534"/>
      <c r="I85" s="45">
        <f t="shared" si="1"/>
        <v>0</v>
      </c>
      <c r="J85" s="45">
        <f t="shared" si="2"/>
        <v>0</v>
      </c>
      <c r="K85" s="512"/>
    </row>
    <row r="86" spans="1:11" ht="12.75">
      <c r="A86" s="545" t="s">
        <v>1112</v>
      </c>
      <c r="B86" s="546" t="s">
        <v>864</v>
      </c>
      <c r="C86" s="74"/>
      <c r="D86" s="72"/>
      <c r="E86" s="453" t="s">
        <v>865</v>
      </c>
      <c r="F86" s="453">
        <v>40</v>
      </c>
      <c r="G86" s="524"/>
      <c r="H86" s="534"/>
      <c r="I86" s="45">
        <f t="shared" si="1"/>
        <v>0</v>
      </c>
      <c r="J86" s="45">
        <f t="shared" si="2"/>
        <v>0</v>
      </c>
      <c r="K86" s="512"/>
    </row>
    <row r="87" spans="1:11" ht="24" customHeight="1">
      <c r="A87" s="545" t="s">
        <v>1113</v>
      </c>
      <c r="B87" s="546" t="s">
        <v>866</v>
      </c>
      <c r="C87" s="74"/>
      <c r="D87" s="72"/>
      <c r="E87" s="453" t="s">
        <v>867</v>
      </c>
      <c r="F87" s="453">
        <v>6</v>
      </c>
      <c r="G87" s="524"/>
      <c r="H87" s="534"/>
      <c r="I87" s="45">
        <f t="shared" si="1"/>
        <v>0</v>
      </c>
      <c r="J87" s="45">
        <f t="shared" si="2"/>
        <v>0</v>
      </c>
      <c r="K87" s="512"/>
    </row>
    <row r="88" spans="1:11" ht="24" customHeight="1">
      <c r="A88" s="545" t="s">
        <v>1114</v>
      </c>
      <c r="B88" s="546" t="s">
        <v>868</v>
      </c>
      <c r="C88" s="74"/>
      <c r="D88" s="72"/>
      <c r="E88" s="453" t="s">
        <v>869</v>
      </c>
      <c r="F88" s="453">
        <v>2</v>
      </c>
      <c r="G88" s="524"/>
      <c r="H88" s="534"/>
      <c r="I88" s="45">
        <f t="shared" si="1"/>
        <v>0</v>
      </c>
      <c r="J88" s="45">
        <f t="shared" si="2"/>
        <v>0</v>
      </c>
      <c r="K88" s="512"/>
    </row>
    <row r="89" spans="1:11" ht="24" customHeight="1">
      <c r="A89" s="545" t="s">
        <v>1115</v>
      </c>
      <c r="B89" s="546" t="s">
        <v>870</v>
      </c>
      <c r="C89" s="74"/>
      <c r="D89" s="72"/>
      <c r="E89" s="453" t="s">
        <v>871</v>
      </c>
      <c r="F89" s="453">
        <v>7</v>
      </c>
      <c r="G89" s="524"/>
      <c r="H89" s="534"/>
      <c r="I89" s="45">
        <f t="shared" si="1"/>
        <v>0</v>
      </c>
      <c r="J89" s="45">
        <f t="shared" si="2"/>
        <v>0</v>
      </c>
      <c r="K89" s="512"/>
    </row>
    <row r="90" spans="1:11" ht="24" customHeight="1">
      <c r="A90" s="545" t="s">
        <v>1116</v>
      </c>
      <c r="B90" s="546" t="s">
        <v>872</v>
      </c>
      <c r="C90" s="74"/>
      <c r="D90" s="72"/>
      <c r="E90" s="453" t="s">
        <v>871</v>
      </c>
      <c r="F90" s="453">
        <v>8</v>
      </c>
      <c r="G90" s="524"/>
      <c r="H90" s="534"/>
      <c r="I90" s="45">
        <f t="shared" si="1"/>
        <v>0</v>
      </c>
      <c r="J90" s="45">
        <f t="shared" si="2"/>
        <v>0</v>
      </c>
      <c r="K90" s="512"/>
    </row>
    <row r="91" spans="1:11" ht="24" customHeight="1">
      <c r="A91" s="545" t="s">
        <v>1117</v>
      </c>
      <c r="B91" s="546" t="s">
        <v>873</v>
      </c>
      <c r="C91" s="74"/>
      <c r="D91" s="72"/>
      <c r="E91" s="453" t="s">
        <v>874</v>
      </c>
      <c r="F91" s="453">
        <v>30</v>
      </c>
      <c r="G91" s="524"/>
      <c r="H91" s="534"/>
      <c r="I91" s="45">
        <f t="shared" si="1"/>
        <v>0</v>
      </c>
      <c r="J91" s="45">
        <f t="shared" si="2"/>
        <v>0</v>
      </c>
      <c r="K91" s="512"/>
    </row>
    <row r="92" spans="1:11" ht="24" customHeight="1">
      <c r="A92" s="545" t="s">
        <v>1118</v>
      </c>
      <c r="B92" s="546" t="s">
        <v>875</v>
      </c>
      <c r="C92" s="74"/>
      <c r="D92" s="72"/>
      <c r="E92" s="453" t="s">
        <v>876</v>
      </c>
      <c r="F92" s="453">
        <v>25</v>
      </c>
      <c r="G92" s="524"/>
      <c r="H92" s="534"/>
      <c r="I92" s="45">
        <f t="shared" si="1"/>
        <v>0</v>
      </c>
      <c r="J92" s="45">
        <f t="shared" si="2"/>
        <v>0</v>
      </c>
      <c r="K92" s="512"/>
    </row>
    <row r="93" spans="1:11" ht="24" customHeight="1">
      <c r="A93" s="545" t="s">
        <v>1119</v>
      </c>
      <c r="B93" s="546" t="s">
        <v>877</v>
      </c>
      <c r="C93" s="74"/>
      <c r="D93" s="72"/>
      <c r="E93" s="453" t="s">
        <v>878</v>
      </c>
      <c r="F93" s="453">
        <v>130</v>
      </c>
      <c r="G93" s="524"/>
      <c r="H93" s="534"/>
      <c r="I93" s="45">
        <f t="shared" si="1"/>
        <v>0</v>
      </c>
      <c r="J93" s="45">
        <f t="shared" si="2"/>
        <v>0</v>
      </c>
      <c r="K93" s="512"/>
    </row>
    <row r="94" spans="1:11" ht="24" customHeight="1">
      <c r="A94" s="545" t="s">
        <v>1120</v>
      </c>
      <c r="B94" s="546" t="s">
        <v>879</v>
      </c>
      <c r="C94" s="74"/>
      <c r="D94" s="72"/>
      <c r="E94" s="453" t="s">
        <v>880</v>
      </c>
      <c r="F94" s="453">
        <v>10</v>
      </c>
      <c r="G94" s="524"/>
      <c r="H94" s="534"/>
      <c r="I94" s="45">
        <f t="shared" si="1"/>
        <v>0</v>
      </c>
      <c r="J94" s="45">
        <f t="shared" si="2"/>
        <v>0</v>
      </c>
      <c r="K94" s="512"/>
    </row>
    <row r="95" spans="1:11" ht="24" customHeight="1">
      <c r="A95" s="545" t="s">
        <v>1121</v>
      </c>
      <c r="B95" s="546" t="s">
        <v>881</v>
      </c>
      <c r="C95" s="74"/>
      <c r="D95" s="72"/>
      <c r="E95" s="453" t="s">
        <v>882</v>
      </c>
      <c r="F95" s="453">
        <v>5</v>
      </c>
      <c r="G95" s="524"/>
      <c r="H95" s="534"/>
      <c r="I95" s="45">
        <f t="shared" si="1"/>
        <v>0</v>
      </c>
      <c r="J95" s="45">
        <f t="shared" si="2"/>
        <v>0</v>
      </c>
      <c r="K95" s="512"/>
    </row>
    <row r="96" spans="1:11" ht="24" customHeight="1">
      <c r="A96" s="545" t="s">
        <v>1122</v>
      </c>
      <c r="B96" s="546" t="s">
        <v>883</v>
      </c>
      <c r="C96" s="74"/>
      <c r="D96" s="72"/>
      <c r="E96" s="453" t="s">
        <v>884</v>
      </c>
      <c r="F96" s="453">
        <v>15</v>
      </c>
      <c r="G96" s="524"/>
      <c r="H96" s="534"/>
      <c r="I96" s="45">
        <f t="shared" si="1"/>
        <v>0</v>
      </c>
      <c r="J96" s="45">
        <f t="shared" si="2"/>
        <v>0</v>
      </c>
      <c r="K96" s="512"/>
    </row>
    <row r="97" spans="1:11" ht="24" customHeight="1">
      <c r="A97" s="545" t="s">
        <v>1123</v>
      </c>
      <c r="B97" s="549" t="s">
        <v>885</v>
      </c>
      <c r="C97" s="38"/>
      <c r="D97" s="197"/>
      <c r="E97" s="513" t="s">
        <v>886</v>
      </c>
      <c r="F97" s="514">
        <v>60</v>
      </c>
      <c r="G97" s="524"/>
      <c r="H97" s="534"/>
      <c r="I97" s="45">
        <f t="shared" si="1"/>
        <v>0</v>
      </c>
      <c r="J97" s="45">
        <f t="shared" si="2"/>
        <v>0</v>
      </c>
      <c r="K97" s="512"/>
    </row>
    <row r="98" spans="1:11" ht="24" customHeight="1">
      <c r="A98" s="545" t="s">
        <v>1124</v>
      </c>
      <c r="B98" s="548" t="s">
        <v>887</v>
      </c>
      <c r="C98" s="74"/>
      <c r="D98" s="72"/>
      <c r="E98" s="365" t="s">
        <v>888</v>
      </c>
      <c r="F98" s="365">
        <v>2</v>
      </c>
      <c r="G98" s="524"/>
      <c r="H98" s="534"/>
      <c r="I98" s="45">
        <f t="shared" si="1"/>
        <v>0</v>
      </c>
      <c r="J98" s="45">
        <f t="shared" si="2"/>
        <v>0</v>
      </c>
      <c r="K98" s="512"/>
    </row>
    <row r="99" spans="1:11" ht="24" customHeight="1">
      <c r="A99" s="545" t="s">
        <v>1125</v>
      </c>
      <c r="B99" s="546" t="s">
        <v>889</v>
      </c>
      <c r="C99" s="74"/>
      <c r="D99" s="72"/>
      <c r="E99" s="453" t="s">
        <v>890</v>
      </c>
      <c r="F99" s="452">
        <v>1</v>
      </c>
      <c r="G99" s="524"/>
      <c r="H99" s="534"/>
      <c r="I99" s="45">
        <f t="shared" si="1"/>
        <v>0</v>
      </c>
      <c r="J99" s="45">
        <f t="shared" si="2"/>
        <v>0</v>
      </c>
      <c r="K99" s="512"/>
    </row>
    <row r="100" spans="1:11" ht="24" customHeight="1">
      <c r="A100" s="545" t="s">
        <v>1126</v>
      </c>
      <c r="B100" s="546" t="s">
        <v>891</v>
      </c>
      <c r="C100" s="74"/>
      <c r="D100" s="72"/>
      <c r="E100" s="453" t="s">
        <v>892</v>
      </c>
      <c r="F100" s="452">
        <v>1</v>
      </c>
      <c r="G100" s="524"/>
      <c r="H100" s="534"/>
      <c r="I100" s="45">
        <f t="shared" si="1"/>
        <v>0</v>
      </c>
      <c r="J100" s="45">
        <f t="shared" si="2"/>
        <v>0</v>
      </c>
      <c r="K100" s="512"/>
    </row>
    <row r="101" spans="1:11" ht="24" customHeight="1">
      <c r="A101" s="545" t="s">
        <v>1127</v>
      </c>
      <c r="B101" s="546" t="s">
        <v>893</v>
      </c>
      <c r="C101" s="74"/>
      <c r="D101" s="72"/>
      <c r="E101" s="453" t="s">
        <v>894</v>
      </c>
      <c r="F101" s="452">
        <v>1</v>
      </c>
      <c r="G101" s="524"/>
      <c r="H101" s="534"/>
      <c r="I101" s="45">
        <f t="shared" si="1"/>
        <v>0</v>
      </c>
      <c r="J101" s="45">
        <f t="shared" si="2"/>
        <v>0</v>
      </c>
      <c r="K101" s="512"/>
    </row>
    <row r="102" spans="1:11" ht="24" customHeight="1">
      <c r="A102" s="545" t="s">
        <v>1128</v>
      </c>
      <c r="B102" s="546" t="s">
        <v>893</v>
      </c>
      <c r="C102" s="74"/>
      <c r="D102" s="72"/>
      <c r="E102" s="453" t="s">
        <v>895</v>
      </c>
      <c r="F102" s="452">
        <v>1</v>
      </c>
      <c r="G102" s="524"/>
      <c r="H102" s="534"/>
      <c r="I102" s="45">
        <f t="shared" si="1"/>
        <v>0</v>
      </c>
      <c r="J102" s="45">
        <f t="shared" si="2"/>
        <v>0</v>
      </c>
      <c r="K102" s="512"/>
    </row>
    <row r="103" spans="1:11" ht="24" customHeight="1">
      <c r="A103" s="545" t="s">
        <v>1129</v>
      </c>
      <c r="B103" s="546" t="s">
        <v>893</v>
      </c>
      <c r="C103" s="74"/>
      <c r="D103" s="72"/>
      <c r="E103" s="453" t="s">
        <v>896</v>
      </c>
      <c r="F103" s="452">
        <v>1</v>
      </c>
      <c r="G103" s="524"/>
      <c r="H103" s="534"/>
      <c r="I103" s="45">
        <f t="shared" si="1"/>
        <v>0</v>
      </c>
      <c r="J103" s="45">
        <f t="shared" si="2"/>
        <v>0</v>
      </c>
      <c r="K103" s="512"/>
    </row>
    <row r="104" spans="1:11" ht="24" customHeight="1">
      <c r="A104" s="545" t="s">
        <v>1130</v>
      </c>
      <c r="B104" s="546" t="s">
        <v>897</v>
      </c>
      <c r="C104" s="74"/>
      <c r="D104" s="72"/>
      <c r="E104" s="453" t="s">
        <v>898</v>
      </c>
      <c r="F104" s="453">
        <v>22</v>
      </c>
      <c r="G104" s="524"/>
      <c r="H104" s="534"/>
      <c r="I104" s="45">
        <f t="shared" si="1"/>
        <v>0</v>
      </c>
      <c r="J104" s="45">
        <f t="shared" si="2"/>
        <v>0</v>
      </c>
      <c r="K104" s="512"/>
    </row>
    <row r="105" spans="1:11" ht="24" customHeight="1">
      <c r="A105" s="545" t="s">
        <v>1131</v>
      </c>
      <c r="B105" s="546" t="s">
        <v>899</v>
      </c>
      <c r="C105" s="74"/>
      <c r="D105" s="72"/>
      <c r="E105" s="453" t="s">
        <v>900</v>
      </c>
      <c r="F105" s="453">
        <v>2</v>
      </c>
      <c r="G105" s="524"/>
      <c r="H105" s="534"/>
      <c r="I105" s="45">
        <f t="shared" si="1"/>
        <v>0</v>
      </c>
      <c r="J105" s="45">
        <f t="shared" si="2"/>
        <v>0</v>
      </c>
      <c r="K105" s="512"/>
    </row>
    <row r="106" spans="1:11" ht="24" customHeight="1">
      <c r="A106" s="545" t="s">
        <v>1132</v>
      </c>
      <c r="B106" s="546" t="s">
        <v>901</v>
      </c>
      <c r="C106" s="74"/>
      <c r="D106" s="72"/>
      <c r="E106" s="453" t="s">
        <v>902</v>
      </c>
      <c r="F106" s="453">
        <v>2</v>
      </c>
      <c r="G106" s="524"/>
      <c r="H106" s="534"/>
      <c r="I106" s="45">
        <f t="shared" si="1"/>
        <v>0</v>
      </c>
      <c r="J106" s="45">
        <f t="shared" si="2"/>
        <v>0</v>
      </c>
      <c r="K106" s="512"/>
    </row>
    <row r="107" spans="1:11" ht="24" customHeight="1">
      <c r="A107" s="545" t="s">
        <v>1133</v>
      </c>
      <c r="B107" s="550" t="s">
        <v>903</v>
      </c>
      <c r="C107" s="516"/>
      <c r="D107" s="517"/>
      <c r="E107" s="515" t="s">
        <v>904</v>
      </c>
      <c r="F107" s="515">
        <v>140</v>
      </c>
      <c r="G107" s="524"/>
      <c r="H107" s="534"/>
      <c r="I107" s="45">
        <f t="shared" si="1"/>
        <v>0</v>
      </c>
      <c r="J107" s="45">
        <f t="shared" si="2"/>
        <v>0</v>
      </c>
      <c r="K107" s="512"/>
    </row>
    <row r="108" spans="1:10" ht="24.75" customHeight="1">
      <c r="A108" s="600" t="s">
        <v>1147</v>
      </c>
      <c r="B108" s="600"/>
      <c r="C108" s="600"/>
      <c r="D108" s="600"/>
      <c r="E108" s="600"/>
      <c r="F108" s="600"/>
      <c r="G108" s="600"/>
      <c r="H108" s="600"/>
      <c r="I108" s="45">
        <f>SUM(I7:I107)</f>
        <v>0</v>
      </c>
      <c r="J108" s="45">
        <f>SUM(J7:J107)</f>
        <v>0</v>
      </c>
    </row>
    <row r="109" spans="1:10" ht="12.75">
      <c r="A109" s="501"/>
      <c r="B109" s="501"/>
      <c r="C109" s="501"/>
      <c r="E109" s="501"/>
      <c r="F109" s="501"/>
      <c r="G109" s="518"/>
      <c r="H109" s="501"/>
      <c r="I109" s="518"/>
      <c r="J109" s="519"/>
    </row>
    <row r="110" spans="1:10" ht="15" customHeight="1">
      <c r="A110" s="501"/>
      <c r="B110" s="501"/>
      <c r="C110" s="501"/>
      <c r="E110" s="501"/>
      <c r="F110" s="501"/>
      <c r="G110" s="518"/>
      <c r="H110" s="501"/>
      <c r="I110" s="518"/>
      <c r="J110" s="518"/>
    </row>
    <row r="111" spans="1:3" ht="12.75">
      <c r="A111" s="501"/>
      <c r="B111" s="501"/>
      <c r="C111" s="65" t="s">
        <v>906</v>
      </c>
    </row>
    <row r="114" ht="12.75">
      <c r="I114" s="466" t="s">
        <v>187</v>
      </c>
    </row>
    <row r="115" ht="12.75">
      <c r="B115" s="520"/>
    </row>
  </sheetData>
  <sheetProtection selectLockedCells="1" selectUnlockedCells="1"/>
  <autoFilter ref="A116:A116"/>
  <mergeCells count="1">
    <mergeCell ref="A108:H108"/>
  </mergeCells>
  <conditionalFormatting sqref="G7 I110:J110 G109:G110 I109">
    <cfRule type="expression" priority="12" dxfId="0" stopIfTrue="1">
      <formula>$G7=F6</formula>
    </cfRule>
  </conditionalFormatting>
  <conditionalFormatting sqref="J7">
    <cfRule type="expression" priority="13" dxfId="0" stopIfTrue="1">
      <formula>$G7=I6</formula>
    </cfRule>
  </conditionalFormatting>
  <conditionalFormatting sqref="J109">
    <cfRule type="expression" priority="9" dxfId="0" stopIfTrue="1">
      <formula>$G109=I108</formula>
    </cfRule>
  </conditionalFormatting>
  <conditionalFormatting sqref="G8:G24">
    <cfRule type="expression" priority="2" dxfId="0" stopIfTrue="1">
      <formula>$G8=F7</formula>
    </cfRule>
  </conditionalFormatting>
  <conditionalFormatting sqref="G25:G107">
    <cfRule type="expression" priority="1" dxfId="0" stopIfTrue="1">
      <formula>$G25=F24</formula>
    </cfRule>
  </conditionalFormatting>
  <printOptions horizontalCentered="1"/>
  <pageMargins left="0.5905511811023623" right="0.2362204724409449" top="0.7480314960629921" bottom="0.7480314960629921" header="0.5118110236220472" footer="0.5118110236220472"/>
  <pageSetup fitToHeight="0" fitToWidth="1" horizontalDpi="600" verticalDpi="600" orientation="landscape" paperSize="9" scale="78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80" zoomScalePageLayoutView="0" workbookViewId="0" topLeftCell="A1">
      <selection activeCell="A23" sqref="A23:H23"/>
    </sheetView>
  </sheetViews>
  <sheetFormatPr defaultColWidth="10.00390625" defaultRowHeight="14.25"/>
  <cols>
    <col min="1" max="1" width="5.00390625" style="63" customWidth="1"/>
    <col min="2" max="2" width="28.375" style="63" customWidth="1"/>
    <col min="3" max="3" width="26.25390625" style="63" customWidth="1"/>
    <col min="4" max="4" width="15.625" style="64" customWidth="1"/>
    <col min="5" max="5" width="13.25390625" style="63" customWidth="1"/>
    <col min="6" max="6" width="9.875" style="63" customWidth="1"/>
    <col min="7" max="7" width="10.25390625" style="65" customWidth="1"/>
    <col min="8" max="8" width="7.25390625" style="65" customWidth="1"/>
    <col min="9" max="9" width="13.125" style="65" customWidth="1"/>
    <col min="10" max="10" width="13.25390625" style="65" customWidth="1"/>
    <col min="11" max="16384" width="10.00390625" style="63" customWidth="1"/>
  </cols>
  <sheetData>
    <row r="1" spans="1:10" s="66" customFormat="1" ht="15">
      <c r="A1" s="201" t="s">
        <v>0</v>
      </c>
      <c r="D1" s="67"/>
      <c r="G1" s="68"/>
      <c r="H1" s="68"/>
      <c r="I1" s="68"/>
      <c r="J1" s="68"/>
    </row>
    <row r="2" ht="15">
      <c r="A2" s="202" t="s">
        <v>1</v>
      </c>
    </row>
    <row r="3" ht="15">
      <c r="A3" s="206"/>
    </row>
    <row r="4" spans="1:5" ht="15">
      <c r="A4" s="206"/>
      <c r="D4" s="208"/>
      <c r="E4" s="21" t="s">
        <v>2</v>
      </c>
    </row>
    <row r="5" spans="1:6" ht="14.25">
      <c r="A5" s="207" t="s">
        <v>110</v>
      </c>
      <c r="F5" s="65"/>
    </row>
    <row r="6" spans="1:10" s="443" customFormat="1" ht="31.5">
      <c r="A6" s="272" t="s">
        <v>4</v>
      </c>
      <c r="B6" s="272" t="s">
        <v>5</v>
      </c>
      <c r="C6" s="272" t="s">
        <v>6</v>
      </c>
      <c r="D6" s="445" t="s">
        <v>7</v>
      </c>
      <c r="E6" s="272" t="s">
        <v>8</v>
      </c>
      <c r="F6" s="446" t="s">
        <v>9</v>
      </c>
      <c r="G6" s="447" t="s">
        <v>10</v>
      </c>
      <c r="H6" s="272" t="s">
        <v>908</v>
      </c>
      <c r="I6" s="448" t="s">
        <v>12</v>
      </c>
      <c r="J6" s="449" t="s">
        <v>13</v>
      </c>
    </row>
    <row r="7" spans="1:10" ht="23.25" customHeight="1">
      <c r="A7" s="69" t="s">
        <v>111</v>
      </c>
      <c r="B7" s="70" t="s">
        <v>112</v>
      </c>
      <c r="C7" s="71"/>
      <c r="D7" s="72"/>
      <c r="E7" s="70" t="s">
        <v>113</v>
      </c>
      <c r="F7" s="453">
        <v>1</v>
      </c>
      <c r="G7" s="73"/>
      <c r="H7" s="526"/>
      <c r="I7" s="44">
        <f aca="true" t="shared" si="0" ref="I7:I17">ROUND((F7*G7),2)</f>
        <v>0</v>
      </c>
      <c r="J7" s="45">
        <f aca="true" t="shared" si="1" ref="J7:J22">ROUND((I7+(I7*H7)),2)</f>
        <v>0</v>
      </c>
    </row>
    <row r="8" spans="1:10" ht="24">
      <c r="A8" s="69" t="s">
        <v>114</v>
      </c>
      <c r="B8" s="70" t="s">
        <v>115</v>
      </c>
      <c r="C8" s="71"/>
      <c r="D8" s="72"/>
      <c r="E8" s="70" t="s">
        <v>116</v>
      </c>
      <c r="F8" s="525">
        <v>190</v>
      </c>
      <c r="G8" s="73"/>
      <c r="H8" s="526"/>
      <c r="I8" s="45">
        <f t="shared" si="0"/>
        <v>0</v>
      </c>
      <c r="J8" s="45">
        <f t="shared" si="1"/>
        <v>0</v>
      </c>
    </row>
    <row r="9" spans="1:10" ht="36">
      <c r="A9" s="69" t="s">
        <v>117</v>
      </c>
      <c r="B9" s="75" t="s">
        <v>118</v>
      </c>
      <c r="C9" s="71"/>
      <c r="D9" s="72"/>
      <c r="E9" s="75" t="s">
        <v>119</v>
      </c>
      <c r="F9" s="525">
        <v>10</v>
      </c>
      <c r="G9" s="73"/>
      <c r="H9" s="526"/>
      <c r="I9" s="45">
        <f t="shared" si="0"/>
        <v>0</v>
      </c>
      <c r="J9" s="45">
        <f t="shared" si="1"/>
        <v>0</v>
      </c>
    </row>
    <row r="10" spans="1:10" ht="24">
      <c r="A10" s="69" t="s">
        <v>120</v>
      </c>
      <c r="B10" s="70" t="s">
        <v>121</v>
      </c>
      <c r="C10" s="71"/>
      <c r="D10" s="72"/>
      <c r="E10" s="70" t="s">
        <v>122</v>
      </c>
      <c r="F10" s="525">
        <v>200</v>
      </c>
      <c r="G10" s="73"/>
      <c r="H10" s="526"/>
      <c r="I10" s="45">
        <f t="shared" si="0"/>
        <v>0</v>
      </c>
      <c r="J10" s="45">
        <f t="shared" si="1"/>
        <v>0</v>
      </c>
    </row>
    <row r="11" spans="1:10" ht="24">
      <c r="A11" s="69" t="s">
        <v>123</v>
      </c>
      <c r="B11" s="70" t="s">
        <v>124</v>
      </c>
      <c r="C11" s="71"/>
      <c r="D11" s="72"/>
      <c r="E11" s="70" t="s">
        <v>125</v>
      </c>
      <c r="F11" s="525">
        <v>1500</v>
      </c>
      <c r="G11" s="73"/>
      <c r="H11" s="526"/>
      <c r="I11" s="45">
        <f t="shared" si="0"/>
        <v>0</v>
      </c>
      <c r="J11" s="45">
        <f t="shared" si="1"/>
        <v>0</v>
      </c>
    </row>
    <row r="12" spans="1:10" ht="24">
      <c r="A12" s="69" t="s">
        <v>126</v>
      </c>
      <c r="B12" s="70" t="s">
        <v>127</v>
      </c>
      <c r="C12" s="71"/>
      <c r="D12" s="72"/>
      <c r="E12" s="70" t="s">
        <v>128</v>
      </c>
      <c r="F12" s="525">
        <v>50</v>
      </c>
      <c r="G12" s="73"/>
      <c r="H12" s="526"/>
      <c r="I12" s="45">
        <f t="shared" si="0"/>
        <v>0</v>
      </c>
      <c r="J12" s="45">
        <f t="shared" si="1"/>
        <v>0</v>
      </c>
    </row>
    <row r="13" spans="1:10" ht="12.75">
      <c r="A13" s="69" t="s">
        <v>129</v>
      </c>
      <c r="B13" s="70" t="s">
        <v>130</v>
      </c>
      <c r="C13" s="71"/>
      <c r="D13" s="72"/>
      <c r="E13" s="70" t="s">
        <v>69</v>
      </c>
      <c r="F13" s="525">
        <v>5</v>
      </c>
      <c r="G13" s="73"/>
      <c r="H13" s="526"/>
      <c r="I13" s="45">
        <f t="shared" si="0"/>
        <v>0</v>
      </c>
      <c r="J13" s="45">
        <f t="shared" si="1"/>
        <v>0</v>
      </c>
    </row>
    <row r="14" spans="1:10" ht="12.75">
      <c r="A14" s="69" t="s">
        <v>131</v>
      </c>
      <c r="B14" s="70" t="s">
        <v>132</v>
      </c>
      <c r="C14" s="71"/>
      <c r="D14" s="72"/>
      <c r="E14" s="70" t="s">
        <v>133</v>
      </c>
      <c r="F14" s="525">
        <v>1</v>
      </c>
      <c r="G14" s="73"/>
      <c r="H14" s="526"/>
      <c r="I14" s="45">
        <f t="shared" si="0"/>
        <v>0</v>
      </c>
      <c r="J14" s="45">
        <f t="shared" si="1"/>
        <v>0</v>
      </c>
    </row>
    <row r="15" spans="1:10" ht="24">
      <c r="A15" s="69" t="s">
        <v>134</v>
      </c>
      <c r="B15" s="70" t="s">
        <v>135</v>
      </c>
      <c r="C15" s="71"/>
      <c r="D15" s="72"/>
      <c r="E15" s="70" t="s">
        <v>136</v>
      </c>
      <c r="F15" s="525">
        <v>480</v>
      </c>
      <c r="G15" s="73"/>
      <c r="H15" s="526"/>
      <c r="I15" s="45">
        <f t="shared" si="0"/>
        <v>0</v>
      </c>
      <c r="J15" s="45">
        <f t="shared" si="1"/>
        <v>0</v>
      </c>
    </row>
    <row r="16" spans="1:10" ht="12.75">
      <c r="A16" s="69" t="s">
        <v>137</v>
      </c>
      <c r="B16" s="70" t="s">
        <v>138</v>
      </c>
      <c r="C16" s="71"/>
      <c r="D16" s="72"/>
      <c r="E16" s="70" t="s">
        <v>139</v>
      </c>
      <c r="F16" s="525">
        <v>50</v>
      </c>
      <c r="G16" s="73"/>
      <c r="H16" s="526"/>
      <c r="I16" s="45">
        <f t="shared" si="0"/>
        <v>0</v>
      </c>
      <c r="J16" s="45">
        <f t="shared" si="1"/>
        <v>0</v>
      </c>
    </row>
    <row r="17" spans="1:10" ht="12.75">
      <c r="A17" s="69" t="s">
        <v>140</v>
      </c>
      <c r="B17" s="70" t="s">
        <v>141</v>
      </c>
      <c r="C17" s="71"/>
      <c r="D17" s="72"/>
      <c r="E17" s="70" t="s">
        <v>142</v>
      </c>
      <c r="F17" s="525">
        <v>5</v>
      </c>
      <c r="G17" s="73"/>
      <c r="H17" s="526"/>
      <c r="I17" s="45">
        <f t="shared" si="0"/>
        <v>0</v>
      </c>
      <c r="J17" s="45">
        <f t="shared" si="1"/>
        <v>0</v>
      </c>
    </row>
    <row r="18" spans="1:10" ht="12.75">
      <c r="A18" s="69" t="s">
        <v>143</v>
      </c>
      <c r="B18" s="70" t="s">
        <v>144</v>
      </c>
      <c r="C18" s="71"/>
      <c r="D18" s="72"/>
      <c r="E18" s="70" t="s">
        <v>145</v>
      </c>
      <c r="F18" s="525">
        <v>10</v>
      </c>
      <c r="G18" s="73"/>
      <c r="H18" s="526"/>
      <c r="I18" s="45">
        <f>ROUND((F18*G18),2)</f>
        <v>0</v>
      </c>
      <c r="J18" s="45">
        <f t="shared" si="1"/>
        <v>0</v>
      </c>
    </row>
    <row r="19" spans="1:10" ht="12.75">
      <c r="A19" s="69" t="s">
        <v>146</v>
      </c>
      <c r="B19" s="70" t="s">
        <v>147</v>
      </c>
      <c r="C19" s="71"/>
      <c r="D19" s="72"/>
      <c r="E19" s="70" t="s">
        <v>142</v>
      </c>
      <c r="F19" s="525">
        <v>30</v>
      </c>
      <c r="G19" s="73"/>
      <c r="H19" s="526"/>
      <c r="I19" s="45">
        <f>ROUND((F19*G19),2)</f>
        <v>0</v>
      </c>
      <c r="J19" s="45">
        <f t="shared" si="1"/>
        <v>0</v>
      </c>
    </row>
    <row r="20" spans="1:10" ht="36">
      <c r="A20" s="69" t="s">
        <v>148</v>
      </c>
      <c r="B20" s="70" t="s">
        <v>149</v>
      </c>
      <c r="C20" s="71"/>
      <c r="D20" s="72"/>
      <c r="E20" s="70" t="s">
        <v>150</v>
      </c>
      <c r="F20" s="525">
        <v>200</v>
      </c>
      <c r="G20" s="73"/>
      <c r="H20" s="526"/>
      <c r="I20" s="45">
        <f>ROUND((F20*G20),2)</f>
        <v>0</v>
      </c>
      <c r="J20" s="45">
        <f t="shared" si="1"/>
        <v>0</v>
      </c>
    </row>
    <row r="21" spans="1:10" ht="12.75">
      <c r="A21" s="69" t="s">
        <v>151</v>
      </c>
      <c r="B21" s="70" t="s">
        <v>152</v>
      </c>
      <c r="C21" s="71"/>
      <c r="D21" s="72"/>
      <c r="E21" s="70" t="s">
        <v>153</v>
      </c>
      <c r="F21" s="525">
        <v>80</v>
      </c>
      <c r="G21" s="73"/>
      <c r="H21" s="526"/>
      <c r="I21" s="45">
        <f>ROUND((F21*G21),2)</f>
        <v>0</v>
      </c>
      <c r="J21" s="45">
        <f t="shared" si="1"/>
        <v>0</v>
      </c>
    </row>
    <row r="22" spans="1:10" ht="36">
      <c r="A22" s="70" t="s">
        <v>154</v>
      </c>
      <c r="B22" s="70" t="s">
        <v>155</v>
      </c>
      <c r="C22" s="71"/>
      <c r="D22" s="72"/>
      <c r="E22" s="70" t="s">
        <v>156</v>
      </c>
      <c r="F22" s="525">
        <v>15</v>
      </c>
      <c r="G22" s="73"/>
      <c r="H22" s="526"/>
      <c r="I22" s="45">
        <f>ROUND((F22*G22),2)</f>
        <v>0</v>
      </c>
      <c r="J22" s="45">
        <f t="shared" si="1"/>
        <v>0</v>
      </c>
    </row>
    <row r="23" spans="1:10" ht="24.75" customHeight="1">
      <c r="A23" s="564" t="s">
        <v>157</v>
      </c>
      <c r="B23" s="565"/>
      <c r="C23" s="565"/>
      <c r="D23" s="565"/>
      <c r="E23" s="565"/>
      <c r="F23" s="565"/>
      <c r="G23" s="565"/>
      <c r="H23" s="566"/>
      <c r="I23" s="45">
        <f>SUM(I7:I22)</f>
        <v>0</v>
      </c>
      <c r="J23" s="45">
        <f>SUM(J7:J22)</f>
        <v>0</v>
      </c>
    </row>
    <row r="27" ht="12.75">
      <c r="I27" s="6" t="s">
        <v>907</v>
      </c>
    </row>
  </sheetData>
  <sheetProtection selectLockedCells="1" selectUnlockedCells="1"/>
  <mergeCells count="1">
    <mergeCell ref="A23:H23"/>
  </mergeCells>
  <conditionalFormatting sqref="G24:G25 I24:J25 G7">
    <cfRule type="expression" priority="6" dxfId="0" stopIfTrue="1">
      <formula>$G7=F6</formula>
    </cfRule>
  </conditionalFormatting>
  <conditionalFormatting sqref="I7">
    <cfRule type="expression" priority="4" dxfId="0" stopIfTrue="1">
      <formula>$G7=H6</formula>
    </cfRule>
  </conditionalFormatting>
  <conditionalFormatting sqref="I7">
    <cfRule type="expression" priority="5" dxfId="0" stopIfTrue="1">
      <formula>$G7=H6</formula>
    </cfRule>
  </conditionalFormatting>
  <conditionalFormatting sqref="G8:G22">
    <cfRule type="expression" priority="1" dxfId="0" stopIfTrue="1">
      <formula>$G8=F7</formula>
    </cfRule>
  </conditionalFormatting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100" zoomScalePageLayoutView="0" workbookViewId="0" topLeftCell="B1">
      <selection activeCell="I7" sqref="I7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625" style="2" customWidth="1"/>
    <col min="10" max="11" width="9.25390625" style="6" customWidth="1"/>
    <col min="12" max="16384" width="9.00390625" style="2" customWidth="1"/>
  </cols>
  <sheetData>
    <row r="1" spans="2:11" ht="15">
      <c r="B1" s="201" t="s">
        <v>0</v>
      </c>
      <c r="C1" s="8"/>
      <c r="D1" s="9"/>
      <c r="E1" s="9"/>
      <c r="F1" s="13"/>
      <c r="G1" s="13"/>
      <c r="H1" s="12"/>
      <c r="I1" s="13"/>
      <c r="J1" s="12"/>
      <c r="K1" s="12"/>
    </row>
    <row r="2" spans="2:11" ht="15">
      <c r="B2" s="202" t="s">
        <v>1</v>
      </c>
      <c r="C2" s="8"/>
      <c r="D2" s="9"/>
      <c r="E2" s="9"/>
      <c r="F2" s="13"/>
      <c r="G2" s="13"/>
      <c r="H2" s="12"/>
      <c r="I2" s="13"/>
      <c r="J2" s="12"/>
      <c r="K2" s="12"/>
    </row>
    <row r="3" spans="2:11" ht="15">
      <c r="B3" s="202"/>
      <c r="C3" s="14"/>
      <c r="D3" s="15"/>
      <c r="E3" s="15"/>
      <c r="F3" s="76"/>
      <c r="G3" s="76"/>
      <c r="H3" s="18"/>
      <c r="I3" s="19"/>
      <c r="J3" s="20"/>
      <c r="K3" s="77"/>
    </row>
    <row r="4" spans="2:11" ht="15">
      <c r="B4" s="203"/>
      <c r="C4" s="8"/>
      <c r="D4" s="15"/>
      <c r="E4" s="15"/>
      <c r="F4" s="205" t="s">
        <v>2</v>
      </c>
      <c r="G4" s="15"/>
      <c r="H4" s="18"/>
      <c r="I4" s="19"/>
      <c r="J4" s="20"/>
      <c r="K4" s="77"/>
    </row>
    <row r="5" spans="2:11" ht="14.25">
      <c r="B5" s="207" t="s">
        <v>158</v>
      </c>
      <c r="C5" s="22"/>
      <c r="D5" s="23"/>
      <c r="E5" s="79"/>
      <c r="F5" s="80"/>
      <c r="G5" s="80"/>
      <c r="H5" s="81"/>
      <c r="I5" s="81"/>
      <c r="J5" s="81"/>
      <c r="K5" s="81"/>
    </row>
    <row r="6" spans="2:11" ht="38.25">
      <c r="B6" s="29" t="s">
        <v>4</v>
      </c>
      <c r="C6" s="29" t="s">
        <v>5</v>
      </c>
      <c r="D6" s="83" t="s">
        <v>6</v>
      </c>
      <c r="E6" s="84" t="s">
        <v>7</v>
      </c>
      <c r="F6" s="85" t="s">
        <v>8</v>
      </c>
      <c r="G6" s="86" t="s">
        <v>9</v>
      </c>
      <c r="H6" s="62" t="s">
        <v>10</v>
      </c>
      <c r="I6" s="87" t="s">
        <v>910</v>
      </c>
      <c r="J6" s="62" t="s">
        <v>12</v>
      </c>
      <c r="K6" s="88" t="s">
        <v>13</v>
      </c>
    </row>
    <row r="7" spans="1:11" ht="12.75">
      <c r="A7" s="35" t="s">
        <v>159</v>
      </c>
      <c r="B7" s="89" t="s">
        <v>159</v>
      </c>
      <c r="C7" s="37" t="s">
        <v>160</v>
      </c>
      <c r="D7" s="38"/>
      <c r="E7" s="39"/>
      <c r="F7" s="40" t="s">
        <v>161</v>
      </c>
      <c r="G7" s="41">
        <v>160</v>
      </c>
      <c r="H7" s="42"/>
      <c r="I7" s="43"/>
      <c r="J7" s="44">
        <f aca="true" t="shared" si="0" ref="J7:J15">ROUND((G7*H7),2)</f>
        <v>0</v>
      </c>
      <c r="K7" s="45">
        <f aca="true" t="shared" si="1" ref="K7:K15">ROUND((J7+(J7*I7)),2)</f>
        <v>0</v>
      </c>
    </row>
    <row r="8" spans="1:11" ht="12.75">
      <c r="A8" s="35" t="s">
        <v>162</v>
      </c>
      <c r="B8" s="89" t="s">
        <v>162</v>
      </c>
      <c r="C8" s="37" t="s">
        <v>163</v>
      </c>
      <c r="D8" s="38"/>
      <c r="E8" s="39"/>
      <c r="F8" s="56" t="s">
        <v>164</v>
      </c>
      <c r="G8" s="41">
        <v>20</v>
      </c>
      <c r="H8" s="42"/>
      <c r="I8" s="43"/>
      <c r="J8" s="44">
        <f t="shared" si="0"/>
        <v>0</v>
      </c>
      <c r="K8" s="45">
        <f t="shared" si="1"/>
        <v>0</v>
      </c>
    </row>
    <row r="9" spans="1:11" ht="25.5">
      <c r="A9" s="35" t="s">
        <v>165</v>
      </c>
      <c r="B9" s="89" t="s">
        <v>165</v>
      </c>
      <c r="C9" s="37" t="s">
        <v>166</v>
      </c>
      <c r="D9" s="38"/>
      <c r="E9" s="39"/>
      <c r="F9" s="40" t="s">
        <v>167</v>
      </c>
      <c r="G9" s="41">
        <v>70</v>
      </c>
      <c r="H9" s="42"/>
      <c r="I9" s="43"/>
      <c r="J9" s="44">
        <f t="shared" si="0"/>
        <v>0</v>
      </c>
      <c r="K9" s="45">
        <f t="shared" si="1"/>
        <v>0</v>
      </c>
    </row>
    <row r="10" spans="1:11" ht="25.5">
      <c r="A10" s="35" t="s">
        <v>168</v>
      </c>
      <c r="B10" s="89" t="s">
        <v>168</v>
      </c>
      <c r="C10" s="37" t="s">
        <v>169</v>
      </c>
      <c r="D10" s="38"/>
      <c r="E10" s="39"/>
      <c r="F10" s="40" t="s">
        <v>170</v>
      </c>
      <c r="G10" s="58">
        <v>40</v>
      </c>
      <c r="H10" s="42"/>
      <c r="I10" s="43"/>
      <c r="J10" s="44">
        <f t="shared" si="0"/>
        <v>0</v>
      </c>
      <c r="K10" s="45">
        <f t="shared" si="1"/>
        <v>0</v>
      </c>
    </row>
    <row r="11" spans="1:11" ht="25.5">
      <c r="A11" s="35" t="s">
        <v>171</v>
      </c>
      <c r="B11" s="89" t="s">
        <v>171</v>
      </c>
      <c r="C11" s="37" t="s">
        <v>172</v>
      </c>
      <c r="D11" s="38"/>
      <c r="E11" s="39"/>
      <c r="F11" s="56" t="s">
        <v>173</v>
      </c>
      <c r="G11" s="41">
        <v>170</v>
      </c>
      <c r="H11" s="42"/>
      <c r="I11" s="43"/>
      <c r="J11" s="44">
        <f t="shared" si="0"/>
        <v>0</v>
      </c>
      <c r="K11" s="45">
        <f t="shared" si="1"/>
        <v>0</v>
      </c>
    </row>
    <row r="12" spans="1:11" ht="12.75">
      <c r="A12" s="35" t="s">
        <v>174</v>
      </c>
      <c r="B12" s="89" t="s">
        <v>174</v>
      </c>
      <c r="C12" s="37" t="s">
        <v>175</v>
      </c>
      <c r="D12" s="38"/>
      <c r="E12" s="39"/>
      <c r="F12" s="40" t="s">
        <v>176</v>
      </c>
      <c r="G12" s="41">
        <v>30</v>
      </c>
      <c r="H12" s="42"/>
      <c r="I12" s="43"/>
      <c r="J12" s="44">
        <f t="shared" si="0"/>
        <v>0</v>
      </c>
      <c r="K12" s="45">
        <f t="shared" si="1"/>
        <v>0</v>
      </c>
    </row>
    <row r="13" spans="1:11" ht="12.75">
      <c r="A13" s="35" t="s">
        <v>177</v>
      </c>
      <c r="B13" s="89" t="s">
        <v>177</v>
      </c>
      <c r="C13" s="37" t="s">
        <v>178</v>
      </c>
      <c r="D13" s="38"/>
      <c r="E13" s="39"/>
      <c r="F13" s="40" t="s">
        <v>179</v>
      </c>
      <c r="G13" s="41">
        <v>12</v>
      </c>
      <c r="H13" s="42"/>
      <c r="I13" s="43"/>
      <c r="J13" s="44">
        <f t="shared" si="0"/>
        <v>0</v>
      </c>
      <c r="K13" s="45">
        <f t="shared" si="1"/>
        <v>0</v>
      </c>
    </row>
    <row r="14" spans="1:11" ht="38.25">
      <c r="A14" s="35" t="s">
        <v>180</v>
      </c>
      <c r="B14" s="89" t="s">
        <v>180</v>
      </c>
      <c r="C14" s="48" t="s">
        <v>181</v>
      </c>
      <c r="D14" s="38"/>
      <c r="E14" s="39"/>
      <c r="F14" s="51" t="s">
        <v>182</v>
      </c>
      <c r="G14" s="52">
        <v>4400</v>
      </c>
      <c r="H14" s="42"/>
      <c r="I14" s="43"/>
      <c r="J14" s="44">
        <f t="shared" si="0"/>
        <v>0</v>
      </c>
      <c r="K14" s="45">
        <f t="shared" si="1"/>
        <v>0</v>
      </c>
    </row>
    <row r="15" spans="1:11" ht="38.25">
      <c r="A15" s="35" t="s">
        <v>183</v>
      </c>
      <c r="B15" s="89" t="s">
        <v>183</v>
      </c>
      <c r="C15" s="37" t="s">
        <v>184</v>
      </c>
      <c r="D15" s="38"/>
      <c r="E15" s="39"/>
      <c r="F15" s="56" t="s">
        <v>185</v>
      </c>
      <c r="G15" s="90">
        <v>3</v>
      </c>
      <c r="H15" s="42"/>
      <c r="I15" s="43"/>
      <c r="J15" s="44">
        <f t="shared" si="0"/>
        <v>0</v>
      </c>
      <c r="K15" s="45">
        <f t="shared" si="1"/>
        <v>0</v>
      </c>
    </row>
    <row r="16" spans="2:11" ht="20.25" customHeight="1">
      <c r="B16" s="567" t="s">
        <v>186</v>
      </c>
      <c r="C16" s="568"/>
      <c r="D16" s="568"/>
      <c r="E16" s="568"/>
      <c r="F16" s="568"/>
      <c r="G16" s="568"/>
      <c r="H16" s="568"/>
      <c r="I16" s="569"/>
      <c r="J16" s="91">
        <f>SUM(J7:J15)</f>
        <v>0</v>
      </c>
      <c r="K16" s="92">
        <f>SUM(K7:K15)</f>
        <v>0</v>
      </c>
    </row>
    <row r="17" spans="6:7" ht="12.75">
      <c r="F17" s="2"/>
      <c r="G17" s="2"/>
    </row>
    <row r="18" spans="2:7" ht="12.75">
      <c r="B18" s="93"/>
      <c r="F18" s="2"/>
      <c r="G18" s="2"/>
    </row>
    <row r="19" spans="6:7" ht="12.75">
      <c r="F19" s="2"/>
      <c r="G19" s="2"/>
    </row>
    <row r="20" spans="6:9" ht="12.75">
      <c r="F20" s="2"/>
      <c r="G20" s="2"/>
      <c r="I20" s="5" t="s">
        <v>187</v>
      </c>
    </row>
  </sheetData>
  <sheetProtection selectLockedCells="1" selectUnlockedCells="1"/>
  <mergeCells count="1">
    <mergeCell ref="B16:I16"/>
  </mergeCells>
  <conditionalFormatting sqref="J8:J15">
    <cfRule type="expression" priority="1" dxfId="0" stopIfTrue="1">
      <formula>$G8=I7</formula>
    </cfRule>
  </conditionalFormatting>
  <conditionalFormatting sqref="J8:J15">
    <cfRule type="expression" priority="2" dxfId="0" stopIfTrue="1">
      <formula>$G8=I7</formula>
    </cfRule>
  </conditionalFormatting>
  <conditionalFormatting sqref="J7">
    <cfRule type="expression" priority="3" dxfId="0" stopIfTrue="1">
      <formula>$G7=I6</formula>
    </cfRule>
  </conditionalFormatting>
  <conditionalFormatting sqref="J7">
    <cfRule type="expression" priority="4" dxfId="0" stopIfTrue="1">
      <formula>$G7=I6</formula>
    </cfRule>
  </conditionalFormatting>
  <printOptions/>
  <pageMargins left="0.2362204724409449" right="0.2362204724409449" top="0.7480314960629921" bottom="0.7480314960629921" header="0.5118110236220472" footer="0.5118110236220472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zoomScalePageLayoutView="0" workbookViewId="0" topLeftCell="B1">
      <selection activeCell="B6" sqref="A6:IV6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25390625" style="2" customWidth="1"/>
    <col min="10" max="11" width="9.25390625" style="6" customWidth="1"/>
    <col min="12" max="16384" width="9.00390625" style="2" customWidth="1"/>
  </cols>
  <sheetData>
    <row r="1" spans="2:11" ht="15">
      <c r="B1" s="201" t="s">
        <v>0</v>
      </c>
      <c r="C1" s="8"/>
      <c r="D1" s="9"/>
      <c r="E1" s="9"/>
      <c r="F1" s="13"/>
      <c r="G1" s="13"/>
      <c r="H1" s="12"/>
      <c r="I1" s="13"/>
      <c r="J1" s="12"/>
      <c r="K1" s="12"/>
    </row>
    <row r="2" spans="2:11" ht="15">
      <c r="B2" s="202" t="s">
        <v>1</v>
      </c>
      <c r="C2" s="8"/>
      <c r="D2" s="9"/>
      <c r="E2" s="9"/>
      <c r="F2" s="13"/>
      <c r="G2" s="13"/>
      <c r="H2" s="12"/>
      <c r="I2" s="13"/>
      <c r="J2" s="12"/>
      <c r="K2" s="12"/>
    </row>
    <row r="3" spans="2:11" ht="15">
      <c r="B3" s="203"/>
      <c r="C3" s="14"/>
      <c r="D3" s="210"/>
      <c r="E3" s="210"/>
      <c r="F3" s="139"/>
      <c r="G3" s="139"/>
      <c r="H3" s="138"/>
      <c r="I3" s="137"/>
      <c r="J3" s="28"/>
      <c r="K3" s="140"/>
    </row>
    <row r="4" spans="2:11" ht="15">
      <c r="B4" s="209"/>
      <c r="C4" s="211"/>
      <c r="D4" s="212"/>
      <c r="E4" s="212"/>
      <c r="F4" s="15" t="s">
        <v>2</v>
      </c>
      <c r="G4" s="15"/>
      <c r="H4" s="105"/>
      <c r="I4" s="106"/>
      <c r="J4" s="107"/>
      <c r="K4" s="108"/>
    </row>
    <row r="5" spans="2:11" ht="14.25">
      <c r="B5" s="207" t="s">
        <v>188</v>
      </c>
      <c r="C5" s="22"/>
      <c r="D5" s="23"/>
      <c r="E5" s="79"/>
      <c r="F5" s="123"/>
      <c r="G5" s="123"/>
      <c r="H5" s="213"/>
      <c r="I5" s="214"/>
      <c r="J5" s="215"/>
      <c r="K5" s="216"/>
    </row>
    <row r="6" spans="2:11" ht="38.25">
      <c r="B6" s="29" t="s">
        <v>4</v>
      </c>
      <c r="C6" s="29" t="s">
        <v>5</v>
      </c>
      <c r="D6" s="83" t="s">
        <v>6</v>
      </c>
      <c r="E6" s="84" t="s">
        <v>7</v>
      </c>
      <c r="F6" s="85" t="s">
        <v>8</v>
      </c>
      <c r="G6" s="86" t="s">
        <v>9</v>
      </c>
      <c r="H6" s="130" t="s">
        <v>10</v>
      </c>
      <c r="I6" s="87" t="s">
        <v>908</v>
      </c>
      <c r="J6" s="130" t="s">
        <v>12</v>
      </c>
      <c r="K6" s="131" t="s">
        <v>13</v>
      </c>
    </row>
    <row r="7" spans="1:11" ht="25.5">
      <c r="A7" s="35" t="s">
        <v>189</v>
      </c>
      <c r="B7" s="89" t="s">
        <v>190</v>
      </c>
      <c r="C7" s="217" t="s">
        <v>191</v>
      </c>
      <c r="D7" s="38"/>
      <c r="E7" s="39"/>
      <c r="F7" s="218" t="s">
        <v>192</v>
      </c>
      <c r="G7" s="219">
        <v>1</v>
      </c>
      <c r="H7" s="42"/>
      <c r="I7" s="43"/>
      <c r="J7" s="44">
        <f aca="true" t="shared" si="0" ref="J7:J13">ROUND((G7*H7),2)</f>
        <v>0</v>
      </c>
      <c r="K7" s="45">
        <f aca="true" t="shared" si="1" ref="K7:K13">ROUND((J7+(J7*I7)),2)</f>
        <v>0</v>
      </c>
    </row>
    <row r="8" spans="1:11" ht="25.5">
      <c r="A8" s="35" t="s">
        <v>193</v>
      </c>
      <c r="B8" s="89" t="s">
        <v>194</v>
      </c>
      <c r="C8" s="190" t="s">
        <v>195</v>
      </c>
      <c r="D8" s="38"/>
      <c r="E8" s="39"/>
      <c r="F8" s="191" t="s">
        <v>196</v>
      </c>
      <c r="G8" s="219">
        <v>1</v>
      </c>
      <c r="H8" s="42"/>
      <c r="I8" s="43"/>
      <c r="J8" s="44">
        <f t="shared" si="0"/>
        <v>0</v>
      </c>
      <c r="K8" s="45">
        <f t="shared" si="1"/>
        <v>0</v>
      </c>
    </row>
    <row r="9" spans="1:11" ht="25.5">
      <c r="A9" s="35" t="s">
        <v>197</v>
      </c>
      <c r="B9" s="89" t="s">
        <v>198</v>
      </c>
      <c r="C9" s="217" t="s">
        <v>199</v>
      </c>
      <c r="D9" s="38"/>
      <c r="E9" s="39"/>
      <c r="F9" s="218" t="s">
        <v>200</v>
      </c>
      <c r="G9" s="219">
        <v>1</v>
      </c>
      <c r="H9" s="42"/>
      <c r="I9" s="43"/>
      <c r="J9" s="44">
        <f t="shared" si="0"/>
        <v>0</v>
      </c>
      <c r="K9" s="45">
        <f t="shared" si="1"/>
        <v>0</v>
      </c>
    </row>
    <row r="10" spans="1:11" ht="25.5">
      <c r="A10" s="35" t="s">
        <v>201</v>
      </c>
      <c r="B10" s="89" t="s">
        <v>202</v>
      </c>
      <c r="C10" s="217" t="s">
        <v>203</v>
      </c>
      <c r="D10" s="38"/>
      <c r="E10" s="39"/>
      <c r="F10" s="218" t="s">
        <v>204</v>
      </c>
      <c r="G10" s="219">
        <v>1</v>
      </c>
      <c r="H10" s="42"/>
      <c r="I10" s="43"/>
      <c r="J10" s="44">
        <f t="shared" si="0"/>
        <v>0</v>
      </c>
      <c r="K10" s="45">
        <f t="shared" si="1"/>
        <v>0</v>
      </c>
    </row>
    <row r="11" spans="1:11" ht="25.5">
      <c r="A11" s="35" t="s">
        <v>205</v>
      </c>
      <c r="B11" s="89" t="s">
        <v>206</v>
      </c>
      <c r="C11" s="217" t="s">
        <v>207</v>
      </c>
      <c r="D11" s="38"/>
      <c r="E11" s="39"/>
      <c r="F11" s="218" t="s">
        <v>208</v>
      </c>
      <c r="G11" s="219">
        <v>1</v>
      </c>
      <c r="H11" s="42"/>
      <c r="I11" s="43"/>
      <c r="J11" s="44">
        <f t="shared" si="0"/>
        <v>0</v>
      </c>
      <c r="K11" s="45">
        <f t="shared" si="1"/>
        <v>0</v>
      </c>
    </row>
    <row r="12" spans="1:11" ht="25.5">
      <c r="A12" s="35" t="s">
        <v>209</v>
      </c>
      <c r="B12" s="89" t="s">
        <v>210</v>
      </c>
      <c r="C12" s="217" t="s">
        <v>211</v>
      </c>
      <c r="D12" s="38"/>
      <c r="E12" s="39"/>
      <c r="F12" s="218" t="s">
        <v>212</v>
      </c>
      <c r="G12" s="47">
        <v>25</v>
      </c>
      <c r="H12" s="42"/>
      <c r="I12" s="43"/>
      <c r="J12" s="44">
        <f t="shared" si="0"/>
        <v>0</v>
      </c>
      <c r="K12" s="220">
        <f t="shared" si="1"/>
        <v>0</v>
      </c>
    </row>
    <row r="13" spans="1:11" ht="25.5">
      <c r="A13" s="35" t="s">
        <v>213</v>
      </c>
      <c r="B13" s="89" t="s">
        <v>214</v>
      </c>
      <c r="C13" s="217" t="s">
        <v>215</v>
      </c>
      <c r="D13" s="38"/>
      <c r="E13" s="39"/>
      <c r="F13" s="218" t="s">
        <v>216</v>
      </c>
      <c r="G13" s="116">
        <v>10</v>
      </c>
      <c r="H13" s="42"/>
      <c r="I13" s="43"/>
      <c r="J13" s="44">
        <f t="shared" si="0"/>
        <v>0</v>
      </c>
      <c r="K13" s="220">
        <f t="shared" si="1"/>
        <v>0</v>
      </c>
    </row>
    <row r="14" spans="2:11" ht="21" customHeight="1">
      <c r="B14" s="567" t="s">
        <v>217</v>
      </c>
      <c r="C14" s="568"/>
      <c r="D14" s="568"/>
      <c r="E14" s="568"/>
      <c r="F14" s="568"/>
      <c r="G14" s="568"/>
      <c r="H14" s="568"/>
      <c r="I14" s="569"/>
      <c r="J14" s="62">
        <f>SUM(J7:J13)</f>
        <v>0</v>
      </c>
      <c r="K14" s="62">
        <f>SUM(K7:K13)</f>
        <v>0</v>
      </c>
    </row>
    <row r="15" spans="2:11" ht="12.75">
      <c r="B15" s="221"/>
      <c r="C15" s="222"/>
      <c r="D15" s="223"/>
      <c r="E15" s="223"/>
      <c r="F15" s="221"/>
      <c r="G15" s="221"/>
      <c r="H15" s="105"/>
      <c r="I15" s="106"/>
      <c r="J15" s="107"/>
      <c r="K15" s="108"/>
    </row>
    <row r="16" spans="2:11" ht="12.75">
      <c r="B16" s="16"/>
      <c r="C16" s="14"/>
      <c r="D16" s="224"/>
      <c r="E16" s="224"/>
      <c r="F16" s="139"/>
      <c r="G16" s="139"/>
      <c r="H16" s="138"/>
      <c r="I16" s="137"/>
      <c r="J16" s="28"/>
      <c r="K16" s="77"/>
    </row>
    <row r="17" spans="3:9" ht="13.5">
      <c r="C17" s="126"/>
      <c r="D17" s="127"/>
      <c r="E17" s="127"/>
      <c r="F17" s="93"/>
      <c r="G17" s="93"/>
      <c r="I17" s="5" t="s">
        <v>187</v>
      </c>
    </row>
  </sheetData>
  <sheetProtection selectLockedCells="1" selectUnlockedCells="1"/>
  <mergeCells count="1">
    <mergeCell ref="B14:I14"/>
  </mergeCells>
  <conditionalFormatting sqref="J7:J13">
    <cfRule type="expression" priority="1" dxfId="0" stopIfTrue="1">
      <formula>$G6=I6</formula>
    </cfRule>
  </conditionalFormatting>
  <conditionalFormatting sqref="J7:J13">
    <cfRule type="expression" priority="2" dxfId="0" stopIfTrue="1">
      <formula>$G6=I6</formula>
    </cfRule>
  </conditionalFormatting>
  <printOptions/>
  <pageMargins left="0.2362204724409449" right="0.2362204724409449" top="0.7480314960629921" bottom="0.7480314960629921" header="0.5118110236220472" footer="0.5118110236220472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B1">
      <selection activeCell="J8" sqref="J8:K8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6.875" style="2" customWidth="1"/>
    <col min="10" max="11" width="9.25390625" style="6" customWidth="1"/>
    <col min="12" max="16384" width="9.00390625" style="2" customWidth="1"/>
  </cols>
  <sheetData>
    <row r="1" spans="2:11" ht="15">
      <c r="B1" s="201" t="s">
        <v>0</v>
      </c>
      <c r="C1" s="8"/>
      <c r="D1" s="9"/>
      <c r="E1" s="9"/>
      <c r="F1" s="13"/>
      <c r="G1" s="13"/>
      <c r="H1" s="12"/>
      <c r="I1" s="13"/>
      <c r="J1" s="12"/>
      <c r="K1" s="12"/>
    </row>
    <row r="2" spans="2:11" ht="15">
      <c r="B2" s="202" t="s">
        <v>1</v>
      </c>
      <c r="C2" s="97"/>
      <c r="D2" s="98"/>
      <c r="E2" s="98"/>
      <c r="F2" s="99"/>
      <c r="G2" s="99"/>
      <c r="H2" s="225"/>
      <c r="I2" s="99"/>
      <c r="J2" s="225"/>
      <c r="K2" s="225"/>
    </row>
    <row r="3" spans="2:11" ht="15">
      <c r="B3" s="249"/>
      <c r="C3" s="97"/>
      <c r="D3" s="98"/>
      <c r="E3" s="98"/>
      <c r="F3" s="99"/>
      <c r="G3" s="99"/>
      <c r="H3" s="225"/>
      <c r="I3" s="99"/>
      <c r="J3" s="225"/>
      <c r="K3" s="225"/>
    </row>
    <row r="4" spans="2:11" ht="15">
      <c r="B4" s="250"/>
      <c r="C4" s="100"/>
      <c r="D4" s="101"/>
      <c r="E4" s="101"/>
      <c r="F4" s="252" t="s">
        <v>2</v>
      </c>
      <c r="G4" s="101"/>
      <c r="H4" s="226"/>
      <c r="I4" s="227"/>
      <c r="J4" s="228"/>
      <c r="K4" s="229"/>
    </row>
    <row r="5" spans="2:11" ht="14.25">
      <c r="B5" s="251" t="s">
        <v>218</v>
      </c>
      <c r="C5" s="231"/>
      <c r="D5" s="232"/>
      <c r="E5" s="232"/>
      <c r="F5" s="230"/>
      <c r="G5" s="82"/>
      <c r="H5" s="81"/>
      <c r="I5" s="81"/>
      <c r="J5" s="81"/>
      <c r="K5" s="81"/>
    </row>
    <row r="6" spans="2:11" ht="38.25">
      <c r="B6" s="233" t="s">
        <v>4</v>
      </c>
      <c r="C6" s="29" t="s">
        <v>5</v>
      </c>
      <c r="D6" s="234" t="s">
        <v>6</v>
      </c>
      <c r="E6" s="83" t="s">
        <v>7</v>
      </c>
      <c r="F6" s="235" t="s">
        <v>8</v>
      </c>
      <c r="G6" s="86" t="s">
        <v>9</v>
      </c>
      <c r="H6" s="130" t="s">
        <v>10</v>
      </c>
      <c r="I6" s="87" t="s">
        <v>908</v>
      </c>
      <c r="J6" s="130" t="s">
        <v>12</v>
      </c>
      <c r="K6" s="131" t="s">
        <v>13</v>
      </c>
    </row>
    <row r="7" spans="1:11" ht="25.5">
      <c r="A7" s="35" t="s">
        <v>219</v>
      </c>
      <c r="B7" s="36" t="s">
        <v>220</v>
      </c>
      <c r="C7" s="236" t="s">
        <v>221</v>
      </c>
      <c r="D7" s="38"/>
      <c r="E7" s="39"/>
      <c r="F7" s="237" t="s">
        <v>222</v>
      </c>
      <c r="G7" s="219">
        <v>1</v>
      </c>
      <c r="H7" s="42"/>
      <c r="I7" s="43"/>
      <c r="J7" s="44">
        <f aca="true" t="shared" si="0" ref="J7:J17">ROUND((G7*H7),2)</f>
        <v>0</v>
      </c>
      <c r="K7" s="45">
        <f aca="true" t="shared" si="1" ref="K7:K17">ROUND((J7+(J7*I7)),2)</f>
        <v>0</v>
      </c>
    </row>
    <row r="8" spans="1:11" ht="25.5">
      <c r="A8" s="35" t="s">
        <v>223</v>
      </c>
      <c r="B8" s="36" t="s">
        <v>224</v>
      </c>
      <c r="C8" s="236" t="s">
        <v>225</v>
      </c>
      <c r="D8" s="38"/>
      <c r="E8" s="39"/>
      <c r="F8" s="237" t="s">
        <v>226</v>
      </c>
      <c r="G8" s="219">
        <v>1</v>
      </c>
      <c r="H8" s="42"/>
      <c r="I8" s="43"/>
      <c r="J8" s="44">
        <f t="shared" si="0"/>
        <v>0</v>
      </c>
      <c r="K8" s="45">
        <f t="shared" si="1"/>
        <v>0</v>
      </c>
    </row>
    <row r="9" spans="1:11" ht="25.5">
      <c r="A9" s="35" t="s">
        <v>227</v>
      </c>
      <c r="B9" s="36" t="s">
        <v>228</v>
      </c>
      <c r="C9" s="236" t="s">
        <v>229</v>
      </c>
      <c r="D9" s="38"/>
      <c r="E9" s="39"/>
      <c r="F9" s="237" t="s">
        <v>230</v>
      </c>
      <c r="G9" s="219">
        <v>1</v>
      </c>
      <c r="H9" s="42"/>
      <c r="I9" s="43"/>
      <c r="J9" s="44">
        <f t="shared" si="0"/>
        <v>0</v>
      </c>
      <c r="K9" s="45">
        <f t="shared" si="1"/>
        <v>0</v>
      </c>
    </row>
    <row r="10" spans="1:11" ht="25.5">
      <c r="A10" s="35" t="s">
        <v>231</v>
      </c>
      <c r="B10" s="36" t="s">
        <v>232</v>
      </c>
      <c r="C10" s="238" t="s">
        <v>233</v>
      </c>
      <c r="D10" s="38"/>
      <c r="E10" s="39"/>
      <c r="F10" s="237" t="s">
        <v>234</v>
      </c>
      <c r="G10" s="239">
        <v>1</v>
      </c>
      <c r="H10" s="42"/>
      <c r="I10" s="43"/>
      <c r="J10" s="44">
        <f t="shared" si="0"/>
        <v>0</v>
      </c>
      <c r="K10" s="220">
        <f t="shared" si="1"/>
        <v>0</v>
      </c>
    </row>
    <row r="11" spans="1:11" ht="12.75">
      <c r="A11" s="35" t="s">
        <v>235</v>
      </c>
      <c r="B11" s="36" t="s">
        <v>236</v>
      </c>
      <c r="C11" s="238" t="s">
        <v>237</v>
      </c>
      <c r="D11" s="38"/>
      <c r="E11" s="39"/>
      <c r="F11" s="237" t="s">
        <v>238</v>
      </c>
      <c r="G11" s="239">
        <v>1</v>
      </c>
      <c r="H11" s="42"/>
      <c r="I11" s="43"/>
      <c r="J11" s="44">
        <f t="shared" si="0"/>
        <v>0</v>
      </c>
      <c r="K11" s="220">
        <f t="shared" si="1"/>
        <v>0</v>
      </c>
    </row>
    <row r="12" spans="1:11" ht="12.75">
      <c r="A12" s="35" t="s">
        <v>239</v>
      </c>
      <c r="B12" s="36" t="s">
        <v>240</v>
      </c>
      <c r="C12" s="238" t="s">
        <v>241</v>
      </c>
      <c r="D12" s="38"/>
      <c r="E12" s="39"/>
      <c r="F12" s="237" t="s">
        <v>242</v>
      </c>
      <c r="G12" s="239">
        <v>1</v>
      </c>
      <c r="H12" s="42"/>
      <c r="I12" s="43"/>
      <c r="J12" s="44">
        <f t="shared" si="0"/>
        <v>0</v>
      </c>
      <c r="K12" s="220">
        <f t="shared" si="1"/>
        <v>0</v>
      </c>
    </row>
    <row r="13" spans="1:11" ht="25.5">
      <c r="A13" s="35" t="s">
        <v>243</v>
      </c>
      <c r="B13" s="36" t="s">
        <v>244</v>
      </c>
      <c r="C13" s="238" t="s">
        <v>245</v>
      </c>
      <c r="D13" s="38"/>
      <c r="E13" s="39"/>
      <c r="F13" s="237" t="s">
        <v>246</v>
      </c>
      <c r="G13" s="239">
        <v>8</v>
      </c>
      <c r="H13" s="42"/>
      <c r="I13" s="43"/>
      <c r="J13" s="44">
        <f t="shared" si="0"/>
        <v>0</v>
      </c>
      <c r="K13" s="220">
        <f t="shared" si="1"/>
        <v>0</v>
      </c>
    </row>
    <row r="14" spans="1:11" ht="12.75">
      <c r="A14" s="35" t="s">
        <v>247</v>
      </c>
      <c r="B14" s="36" t="s">
        <v>248</v>
      </c>
      <c r="C14" s="238" t="s">
        <v>249</v>
      </c>
      <c r="D14" s="38"/>
      <c r="E14" s="39"/>
      <c r="F14" s="237" t="s">
        <v>250</v>
      </c>
      <c r="G14" s="239">
        <v>60</v>
      </c>
      <c r="H14" s="42"/>
      <c r="I14" s="43"/>
      <c r="J14" s="44">
        <f t="shared" si="0"/>
        <v>0</v>
      </c>
      <c r="K14" s="220">
        <f t="shared" si="1"/>
        <v>0</v>
      </c>
    </row>
    <row r="15" spans="1:11" ht="12.75">
      <c r="A15" s="35" t="s">
        <v>251</v>
      </c>
      <c r="B15" s="36" t="s">
        <v>252</v>
      </c>
      <c r="C15" s="238" t="s">
        <v>253</v>
      </c>
      <c r="D15" s="38"/>
      <c r="E15" s="39"/>
      <c r="F15" s="40" t="s">
        <v>254</v>
      </c>
      <c r="G15" s="239">
        <v>50</v>
      </c>
      <c r="H15" s="42"/>
      <c r="I15" s="43"/>
      <c r="J15" s="44">
        <f t="shared" si="0"/>
        <v>0</v>
      </c>
      <c r="K15" s="220">
        <f t="shared" si="1"/>
        <v>0</v>
      </c>
    </row>
    <row r="16" spans="1:11" ht="12.75">
      <c r="A16" s="35" t="s">
        <v>255</v>
      </c>
      <c r="B16" s="36" t="s">
        <v>256</v>
      </c>
      <c r="C16" s="238" t="s">
        <v>257</v>
      </c>
      <c r="D16" s="38"/>
      <c r="E16" s="39"/>
      <c r="F16" s="40" t="s">
        <v>250</v>
      </c>
      <c r="G16" s="239">
        <v>40</v>
      </c>
      <c r="H16" s="42"/>
      <c r="I16" s="43"/>
      <c r="J16" s="44">
        <f t="shared" si="0"/>
        <v>0</v>
      </c>
      <c r="K16" s="220">
        <f t="shared" si="1"/>
        <v>0</v>
      </c>
    </row>
    <row r="17" spans="1:11" ht="12.75">
      <c r="A17" s="35" t="s">
        <v>258</v>
      </c>
      <c r="B17" s="36" t="s">
        <v>259</v>
      </c>
      <c r="C17" s="238" t="s">
        <v>260</v>
      </c>
      <c r="D17" s="38"/>
      <c r="E17" s="39"/>
      <c r="F17" s="40" t="s">
        <v>254</v>
      </c>
      <c r="G17" s="239">
        <v>30</v>
      </c>
      <c r="H17" s="42"/>
      <c r="I17" s="43"/>
      <c r="J17" s="44">
        <f t="shared" si="0"/>
        <v>0</v>
      </c>
      <c r="K17" s="220">
        <f t="shared" si="1"/>
        <v>0</v>
      </c>
    </row>
    <row r="18" spans="2:11" ht="28.5" customHeight="1">
      <c r="B18" s="570" t="s">
        <v>261</v>
      </c>
      <c r="C18" s="571"/>
      <c r="D18" s="571"/>
      <c r="E18" s="571"/>
      <c r="F18" s="571"/>
      <c r="G18" s="571"/>
      <c r="H18" s="571"/>
      <c r="I18" s="572"/>
      <c r="J18" s="240">
        <f>SUM(J7:J17)</f>
        <v>0</v>
      </c>
      <c r="K18" s="92">
        <f>SUM(K7:K17)</f>
        <v>0</v>
      </c>
    </row>
    <row r="19" spans="2:11" ht="12.75">
      <c r="B19" s="241"/>
      <c r="C19" s="242"/>
      <c r="D19" s="223"/>
      <c r="E19" s="223"/>
      <c r="F19" s="221"/>
      <c r="G19" s="221"/>
      <c r="H19" s="105"/>
      <c r="I19" s="106"/>
      <c r="J19" s="107"/>
      <c r="K19" s="108"/>
    </row>
    <row r="20" spans="2:7" ht="12.75">
      <c r="B20" s="243"/>
      <c r="F20" s="2"/>
      <c r="G20" s="2"/>
    </row>
    <row r="21" spans="2:9" ht="12.75">
      <c r="B21" s="243"/>
      <c r="F21" s="2"/>
      <c r="G21" s="2"/>
      <c r="I21" s="5" t="s">
        <v>187</v>
      </c>
    </row>
    <row r="24" spans="2:11" ht="12.75">
      <c r="B24" s="244"/>
      <c r="C24" s="245"/>
      <c r="D24" s="246"/>
      <c r="E24" s="246"/>
      <c r="F24" s="247"/>
      <c r="G24" s="247"/>
      <c r="H24" s="247"/>
      <c r="I24" s="247"/>
      <c r="J24" s="247"/>
      <c r="K24" s="248"/>
    </row>
  </sheetData>
  <sheetProtection selectLockedCells="1" selectUnlockedCells="1"/>
  <mergeCells count="1">
    <mergeCell ref="B18:I18"/>
  </mergeCells>
  <conditionalFormatting sqref="J7:J17">
    <cfRule type="expression" priority="1" dxfId="0" stopIfTrue="1">
      <formula>$G6=I6</formula>
    </cfRule>
  </conditionalFormatting>
  <conditionalFormatting sqref="J7:J17">
    <cfRule type="expression" priority="2" dxfId="0" stopIfTrue="1">
      <formula>$G6=I6</formula>
    </cfRule>
  </conditionalFormatting>
  <printOptions/>
  <pageMargins left="0.2362204724409449" right="0.2362204724409449" top="0.7480314960629921" bottom="0.7480314960629921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90" zoomScaleNormal="90" zoomScalePageLayoutView="0" workbookViewId="0" topLeftCell="A1">
      <selection activeCell="A24" sqref="A24:IV25"/>
    </sheetView>
  </sheetViews>
  <sheetFormatPr defaultColWidth="9.00390625" defaultRowHeight="14.25"/>
  <cols>
    <col min="1" max="1" width="5.25390625" style="256" customWidth="1"/>
    <col min="2" max="2" width="30.625" style="256" customWidth="1"/>
    <col min="3" max="3" width="29.125" style="256" customWidth="1"/>
    <col min="4" max="4" width="14.50390625" style="256" customWidth="1"/>
    <col min="5" max="5" width="13.625" style="304" customWidth="1"/>
    <col min="6" max="6" width="10.00390625" style="256" customWidth="1"/>
    <col min="7" max="7" width="9.25390625" style="309" customWidth="1"/>
    <col min="8" max="8" width="6.625" style="256" customWidth="1"/>
    <col min="9" max="10" width="9.25390625" style="308" customWidth="1"/>
    <col min="11" max="16384" width="9.00390625" style="256" customWidth="1"/>
  </cols>
  <sheetData>
    <row r="1" spans="1:10" ht="15">
      <c r="A1" s="201" t="s">
        <v>0</v>
      </c>
      <c r="B1" s="253"/>
      <c r="C1" s="253"/>
      <c r="D1" s="253"/>
      <c r="E1" s="254"/>
      <c r="F1" s="253"/>
      <c r="G1" s="255"/>
      <c r="H1" s="253"/>
      <c r="I1" s="253"/>
      <c r="J1" s="253"/>
    </row>
    <row r="2" spans="1:10" ht="15">
      <c r="A2" s="202" t="s">
        <v>1</v>
      </c>
      <c r="B2" s="253"/>
      <c r="C2" s="253"/>
      <c r="D2" s="253"/>
      <c r="E2" s="254"/>
      <c r="F2" s="253"/>
      <c r="G2" s="255"/>
      <c r="H2" s="253"/>
      <c r="I2" s="253"/>
      <c r="J2" s="253"/>
    </row>
    <row r="3" spans="1:10" ht="15">
      <c r="A3" s="310"/>
      <c r="B3" s="257"/>
      <c r="C3" s="257"/>
      <c r="D3" s="257"/>
      <c r="E3" s="258"/>
      <c r="F3" s="257"/>
      <c r="G3" s="259"/>
      <c r="H3" s="260"/>
      <c r="I3" s="261"/>
      <c r="J3" s="257"/>
    </row>
    <row r="4" spans="1:10" ht="15">
      <c r="A4" s="209"/>
      <c r="B4" s="257"/>
      <c r="C4" s="257"/>
      <c r="D4" s="257"/>
      <c r="E4" s="205" t="s">
        <v>2</v>
      </c>
      <c r="F4" s="262"/>
      <c r="G4" s="259"/>
      <c r="H4" s="259"/>
      <c r="I4" s="263"/>
      <c r="J4" s="264"/>
    </row>
    <row r="5" spans="1:10" ht="14.25">
      <c r="A5" s="311" t="s">
        <v>262</v>
      </c>
      <c r="B5" s="265"/>
      <c r="C5" s="266"/>
      <c r="D5" s="266"/>
      <c r="E5" s="267"/>
      <c r="F5" s="267"/>
      <c r="G5" s="268"/>
      <c r="H5" s="268"/>
      <c r="I5" s="269"/>
      <c r="J5" s="270"/>
    </row>
    <row r="6" spans="1:10" s="271" customFormat="1" ht="31.5">
      <c r="A6" s="272" t="s">
        <v>4</v>
      </c>
      <c r="B6" s="272" t="s">
        <v>5</v>
      </c>
      <c r="C6" s="272" t="s">
        <v>6</v>
      </c>
      <c r="D6" s="273" t="s">
        <v>7</v>
      </c>
      <c r="E6" s="273" t="s">
        <v>8</v>
      </c>
      <c r="F6" s="274" t="s">
        <v>9</v>
      </c>
      <c r="G6" s="275" t="s">
        <v>10</v>
      </c>
      <c r="H6" s="275" t="s">
        <v>908</v>
      </c>
      <c r="I6" s="276" t="s">
        <v>12</v>
      </c>
      <c r="J6" s="277" t="s">
        <v>13</v>
      </c>
    </row>
    <row r="7" spans="1:10" ht="33" customHeight="1">
      <c r="A7" s="278" t="s">
        <v>263</v>
      </c>
      <c r="B7" s="279" t="s">
        <v>264</v>
      </c>
      <c r="C7" s="280"/>
      <c r="D7" s="281"/>
      <c r="E7" s="287" t="s">
        <v>265</v>
      </c>
      <c r="F7" s="288">
        <v>65</v>
      </c>
      <c r="G7" s="289"/>
      <c r="H7" s="290"/>
      <c r="I7" s="45">
        <f aca="true" t="shared" si="0" ref="I7:I14">ROUND((F7*G7),2)</f>
        <v>0</v>
      </c>
      <c r="J7" s="45">
        <f aca="true" t="shared" si="1" ref="J7:J14">ROUND((I7+(I7*H7)),2)</f>
        <v>0</v>
      </c>
    </row>
    <row r="8" spans="1:10" ht="33" customHeight="1">
      <c r="A8" s="278" t="s">
        <v>266</v>
      </c>
      <c r="B8" s="279" t="s">
        <v>267</v>
      </c>
      <c r="C8" s="280"/>
      <c r="D8" s="281"/>
      <c r="E8" s="287" t="s">
        <v>268</v>
      </c>
      <c r="F8" s="288">
        <v>90</v>
      </c>
      <c r="G8" s="289"/>
      <c r="H8" s="290"/>
      <c r="I8" s="45">
        <f t="shared" si="0"/>
        <v>0</v>
      </c>
      <c r="J8" s="45">
        <f t="shared" si="1"/>
        <v>0</v>
      </c>
    </row>
    <row r="9" spans="1:10" ht="33" customHeight="1">
      <c r="A9" s="278" t="s">
        <v>269</v>
      </c>
      <c r="B9" s="279" t="s">
        <v>270</v>
      </c>
      <c r="C9" s="280"/>
      <c r="D9" s="281"/>
      <c r="E9" s="287" t="s">
        <v>271</v>
      </c>
      <c r="F9" s="288">
        <v>210</v>
      </c>
      <c r="G9" s="289"/>
      <c r="H9" s="290"/>
      <c r="I9" s="45">
        <f t="shared" si="0"/>
        <v>0</v>
      </c>
      <c r="J9" s="45">
        <f t="shared" si="1"/>
        <v>0</v>
      </c>
    </row>
    <row r="10" spans="1:10" ht="33" customHeight="1">
      <c r="A10" s="278" t="s">
        <v>272</v>
      </c>
      <c r="B10" s="279" t="s">
        <v>273</v>
      </c>
      <c r="C10" s="280"/>
      <c r="D10" s="281"/>
      <c r="E10" s="287" t="s">
        <v>274</v>
      </c>
      <c r="F10" s="288">
        <v>170</v>
      </c>
      <c r="G10" s="289"/>
      <c r="H10" s="290"/>
      <c r="I10" s="45">
        <f t="shared" si="0"/>
        <v>0</v>
      </c>
      <c r="J10" s="45">
        <f t="shared" si="1"/>
        <v>0</v>
      </c>
    </row>
    <row r="11" spans="1:10" ht="33" customHeight="1">
      <c r="A11" s="284" t="s">
        <v>275</v>
      </c>
      <c r="B11" s="279" t="s">
        <v>276</v>
      </c>
      <c r="C11" s="280"/>
      <c r="D11" s="281"/>
      <c r="E11" s="287" t="s">
        <v>277</v>
      </c>
      <c r="F11" s="292">
        <v>260</v>
      </c>
      <c r="G11" s="293"/>
      <c r="H11" s="294"/>
      <c r="I11" s="45">
        <f t="shared" si="0"/>
        <v>0</v>
      </c>
      <c r="J11" s="45">
        <f t="shared" si="1"/>
        <v>0</v>
      </c>
    </row>
    <row r="12" spans="1:10" ht="33" customHeight="1">
      <c r="A12" s="284" t="s">
        <v>278</v>
      </c>
      <c r="B12" s="279" t="s">
        <v>279</v>
      </c>
      <c r="C12" s="280"/>
      <c r="D12" s="281"/>
      <c r="E12" s="287" t="s">
        <v>280</v>
      </c>
      <c r="F12" s="295">
        <v>85</v>
      </c>
      <c r="G12" s="296"/>
      <c r="H12" s="283"/>
      <c r="I12" s="45">
        <f t="shared" si="0"/>
        <v>0</v>
      </c>
      <c r="J12" s="45">
        <f t="shared" si="1"/>
        <v>0</v>
      </c>
    </row>
    <row r="13" spans="1:10" ht="33" customHeight="1">
      <c r="A13" s="284" t="s">
        <v>281</v>
      </c>
      <c r="B13" s="279" t="s">
        <v>282</v>
      </c>
      <c r="C13" s="280"/>
      <c r="D13" s="281"/>
      <c r="E13" s="287" t="s">
        <v>283</v>
      </c>
      <c r="F13" s="295">
        <v>100</v>
      </c>
      <c r="G13" s="296"/>
      <c r="H13" s="286"/>
      <c r="I13" s="45">
        <f t="shared" si="0"/>
        <v>0</v>
      </c>
      <c r="J13" s="45">
        <f t="shared" si="1"/>
        <v>0</v>
      </c>
    </row>
    <row r="14" spans="1:10" ht="33" customHeight="1">
      <c r="A14" s="284" t="s">
        <v>284</v>
      </c>
      <c r="B14" s="297" t="s">
        <v>285</v>
      </c>
      <c r="C14" s="528"/>
      <c r="D14" s="529"/>
      <c r="E14" s="298" t="s">
        <v>286</v>
      </c>
      <c r="F14" s="530">
        <v>30</v>
      </c>
      <c r="G14" s="299"/>
      <c r="H14" s="286"/>
      <c r="I14" s="45">
        <f t="shared" si="0"/>
        <v>0</v>
      </c>
      <c r="J14" s="45">
        <f t="shared" si="1"/>
        <v>0</v>
      </c>
    </row>
    <row r="15" spans="1:10" ht="47.25" customHeight="1">
      <c r="A15" s="575" t="s">
        <v>287</v>
      </c>
      <c r="B15" s="575"/>
      <c r="C15" s="575"/>
      <c r="D15" s="575"/>
      <c r="E15" s="575"/>
      <c r="F15" s="575"/>
      <c r="G15" s="575"/>
      <c r="H15" s="575"/>
      <c r="I15" s="527">
        <f>SUM(I7:I14)</f>
        <v>0</v>
      </c>
      <c r="J15" s="300">
        <f>SUM(J7:J14)</f>
        <v>0</v>
      </c>
    </row>
    <row r="16" spans="1:10" ht="12">
      <c r="A16" s="264"/>
      <c r="B16" s="264"/>
      <c r="C16" s="301"/>
      <c r="D16" s="301"/>
      <c r="E16" s="258"/>
      <c r="F16" s="257"/>
      <c r="G16" s="259"/>
      <c r="H16" s="260"/>
      <c r="I16" s="261"/>
      <c r="J16" s="257"/>
    </row>
    <row r="17" spans="2:10" ht="54.75" customHeight="1">
      <c r="B17" s="573" t="s">
        <v>288</v>
      </c>
      <c r="C17" s="573"/>
      <c r="D17" s="573"/>
      <c r="E17" s="573"/>
      <c r="F17" s="573"/>
      <c r="G17" s="573"/>
      <c r="H17" s="573"/>
      <c r="I17" s="573"/>
      <c r="J17" s="256"/>
    </row>
    <row r="18" spans="2:10" ht="12">
      <c r="B18" s="574" t="s">
        <v>289</v>
      </c>
      <c r="C18" s="574"/>
      <c r="D18" s="574"/>
      <c r="E18" s="574"/>
      <c r="F18" s="574"/>
      <c r="G18" s="574"/>
      <c r="H18" s="574"/>
      <c r="I18" s="574"/>
      <c r="J18" s="256"/>
    </row>
    <row r="19" spans="2:10" ht="12">
      <c r="B19" s="574" t="s">
        <v>290</v>
      </c>
      <c r="C19" s="574"/>
      <c r="D19" s="574"/>
      <c r="E19" s="574"/>
      <c r="F19" s="574"/>
      <c r="G19" s="574"/>
      <c r="H19" s="574"/>
      <c r="I19" s="574"/>
      <c r="J19" s="256"/>
    </row>
    <row r="20" spans="2:10" ht="12">
      <c r="B20" s="574" t="s">
        <v>291</v>
      </c>
      <c r="C20" s="574"/>
      <c r="D20" s="574"/>
      <c r="E20" s="574"/>
      <c r="F20" s="574"/>
      <c r="G20" s="574"/>
      <c r="H20" s="574"/>
      <c r="I20" s="574"/>
      <c r="J20" s="256"/>
    </row>
    <row r="21" spans="2:10" ht="12">
      <c r="B21" s="302"/>
      <c r="C21" s="302"/>
      <c r="D21" s="302"/>
      <c r="E21" s="302"/>
      <c r="F21" s="302"/>
      <c r="G21" s="302"/>
      <c r="H21" s="302"/>
      <c r="I21" s="302"/>
      <c r="J21" s="256"/>
    </row>
    <row r="22" spans="2:10" ht="12">
      <c r="B22" s="303" t="s">
        <v>292</v>
      </c>
      <c r="G22" s="305"/>
      <c r="I22" s="256"/>
      <c r="J22" s="256"/>
    </row>
    <row r="24" spans="7:9" ht="12">
      <c r="G24" s="306"/>
      <c r="H24" s="305" t="s">
        <v>187</v>
      </c>
      <c r="I24" s="307"/>
    </row>
  </sheetData>
  <sheetProtection selectLockedCells="1" selectUnlockedCells="1"/>
  <mergeCells count="5">
    <mergeCell ref="B17:I17"/>
    <mergeCell ref="B18:I18"/>
    <mergeCell ref="B19:I19"/>
    <mergeCell ref="B20:I20"/>
    <mergeCell ref="A15:H15"/>
  </mergeCells>
  <printOptions horizontalCentered="1"/>
  <pageMargins left="0.2362204724409449" right="0.2362204724409449" top="0.7480314960629921" bottom="0.15748031496062992" header="0.5118110236220472" footer="0.5118110236220472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SheetLayoutView="100" zoomScalePageLayoutView="0" workbookViewId="0" topLeftCell="B12">
      <selection activeCell="B29" sqref="B29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4.625" style="2" customWidth="1"/>
    <col min="10" max="11" width="9.25390625" style="6" customWidth="1"/>
    <col min="12" max="16384" width="9.00390625" style="2" customWidth="1"/>
  </cols>
  <sheetData>
    <row r="1" spans="2:11" ht="15">
      <c r="B1" s="201" t="s">
        <v>0</v>
      </c>
      <c r="C1" s="97"/>
      <c r="D1" s="98"/>
      <c r="E1" s="98"/>
      <c r="F1" s="99"/>
      <c r="G1" s="99"/>
      <c r="H1" s="12"/>
      <c r="I1" s="13"/>
      <c r="J1" s="12"/>
      <c r="K1" s="12"/>
    </row>
    <row r="2" spans="2:11" ht="15">
      <c r="B2" s="202" t="s">
        <v>1</v>
      </c>
      <c r="C2" s="97"/>
      <c r="D2" s="98"/>
      <c r="E2" s="98"/>
      <c r="F2" s="99"/>
      <c r="G2" s="99"/>
      <c r="H2" s="12"/>
      <c r="I2" s="13"/>
      <c r="J2" s="12"/>
      <c r="K2" s="12"/>
    </row>
    <row r="3" spans="2:11" ht="14.25">
      <c r="B3" s="312"/>
      <c r="C3" s="100"/>
      <c r="D3" s="101"/>
      <c r="E3" s="101"/>
      <c r="F3" s="102"/>
      <c r="G3" s="102"/>
      <c r="H3" s="18"/>
      <c r="I3" s="19"/>
      <c r="J3" s="20"/>
      <c r="K3" s="77"/>
    </row>
    <row r="4" spans="2:11" ht="15">
      <c r="B4" s="313"/>
      <c r="C4" s="103"/>
      <c r="D4" s="104"/>
      <c r="E4" s="104"/>
      <c r="F4" s="252" t="s">
        <v>2</v>
      </c>
      <c r="G4" s="101"/>
      <c r="H4" s="105"/>
      <c r="I4" s="106"/>
      <c r="J4" s="107"/>
      <c r="K4" s="108"/>
    </row>
    <row r="5" spans="2:11" ht="14.25">
      <c r="B5" s="207" t="s">
        <v>293</v>
      </c>
      <c r="C5" s="22"/>
      <c r="D5" s="23"/>
      <c r="E5" s="23"/>
      <c r="F5" s="78"/>
      <c r="G5" s="82"/>
      <c r="H5" s="105"/>
      <c r="I5" s="106"/>
      <c r="J5" s="107"/>
      <c r="K5" s="108"/>
    </row>
    <row r="6" spans="2:12" ht="38.25">
      <c r="B6" s="29" t="s">
        <v>4</v>
      </c>
      <c r="C6" s="29" t="s">
        <v>5</v>
      </c>
      <c r="D6" s="83" t="s">
        <v>6</v>
      </c>
      <c r="E6" s="84" t="s">
        <v>7</v>
      </c>
      <c r="F6" s="109" t="s">
        <v>8</v>
      </c>
      <c r="G6" s="110" t="s">
        <v>9</v>
      </c>
      <c r="H6" s="111" t="s">
        <v>10</v>
      </c>
      <c r="I6" s="47" t="s">
        <v>11</v>
      </c>
      <c r="J6" s="111" t="s">
        <v>12</v>
      </c>
      <c r="K6" s="112" t="s">
        <v>13</v>
      </c>
      <c r="L6" s="112" t="s">
        <v>1138</v>
      </c>
    </row>
    <row r="7" spans="1:12" ht="25.5">
      <c r="A7" s="35" t="s">
        <v>294</v>
      </c>
      <c r="B7" s="89" t="s">
        <v>295</v>
      </c>
      <c r="C7" s="113" t="s">
        <v>296</v>
      </c>
      <c r="D7" s="38"/>
      <c r="E7" s="39"/>
      <c r="F7" s="114" t="s">
        <v>297</v>
      </c>
      <c r="G7" s="115">
        <v>8</v>
      </c>
      <c r="H7" s="42"/>
      <c r="I7" s="43"/>
      <c r="J7" s="44">
        <f aca="true" t="shared" si="0" ref="J7:J29">ROUND((G7*H7),2)</f>
        <v>0</v>
      </c>
      <c r="K7" s="45">
        <f aca="true" t="shared" si="1" ref="K7:K29">ROUND((J7+(J7*I7)),2)</f>
        <v>0</v>
      </c>
      <c r="L7" s="555"/>
    </row>
    <row r="8" spans="1:12" ht="25.5">
      <c r="A8" s="35" t="s">
        <v>298</v>
      </c>
      <c r="B8" s="89" t="s">
        <v>299</v>
      </c>
      <c r="C8" s="113" t="s">
        <v>300</v>
      </c>
      <c r="D8" s="38"/>
      <c r="E8" s="39"/>
      <c r="F8" s="114" t="s">
        <v>301</v>
      </c>
      <c r="G8" s="115">
        <v>15</v>
      </c>
      <c r="H8" s="42"/>
      <c r="I8" s="43"/>
      <c r="J8" s="44">
        <f t="shared" si="0"/>
        <v>0</v>
      </c>
      <c r="K8" s="45">
        <f t="shared" si="1"/>
        <v>0</v>
      </c>
      <c r="L8" s="555"/>
    </row>
    <row r="9" spans="1:12" ht="25.5">
      <c r="A9" s="35" t="s">
        <v>302</v>
      </c>
      <c r="B9" s="89" t="s">
        <v>303</v>
      </c>
      <c r="C9" s="113" t="s">
        <v>304</v>
      </c>
      <c r="D9" s="38"/>
      <c r="E9" s="39"/>
      <c r="F9" s="114" t="s">
        <v>305</v>
      </c>
      <c r="G9" s="115">
        <v>11</v>
      </c>
      <c r="H9" s="42"/>
      <c r="I9" s="43"/>
      <c r="J9" s="44">
        <f t="shared" si="0"/>
        <v>0</v>
      </c>
      <c r="K9" s="45">
        <f t="shared" si="1"/>
        <v>0</v>
      </c>
      <c r="L9" s="555"/>
    </row>
    <row r="10" spans="1:12" ht="25.5">
      <c r="A10" s="35" t="s">
        <v>306</v>
      </c>
      <c r="B10" s="89" t="s">
        <v>307</v>
      </c>
      <c r="C10" s="113" t="s">
        <v>308</v>
      </c>
      <c r="D10" s="38"/>
      <c r="E10" s="39"/>
      <c r="F10" s="114" t="s">
        <v>309</v>
      </c>
      <c r="G10" s="115">
        <v>15</v>
      </c>
      <c r="H10" s="42"/>
      <c r="I10" s="43"/>
      <c r="J10" s="44">
        <f t="shared" si="0"/>
        <v>0</v>
      </c>
      <c r="K10" s="45">
        <f t="shared" si="1"/>
        <v>0</v>
      </c>
      <c r="L10" s="555"/>
    </row>
    <row r="11" spans="1:12" ht="25.5">
      <c r="A11" s="35" t="s">
        <v>310</v>
      </c>
      <c r="B11" s="89" t="s">
        <v>311</v>
      </c>
      <c r="C11" s="113" t="s">
        <v>312</v>
      </c>
      <c r="D11" s="38"/>
      <c r="E11" s="39"/>
      <c r="F11" s="114" t="s">
        <v>313</v>
      </c>
      <c r="G11" s="116">
        <v>5</v>
      </c>
      <c r="H11" s="42"/>
      <c r="I11" s="43"/>
      <c r="J11" s="44">
        <f t="shared" si="0"/>
        <v>0</v>
      </c>
      <c r="K11" s="45">
        <f t="shared" si="1"/>
        <v>0</v>
      </c>
      <c r="L11" s="555"/>
    </row>
    <row r="12" spans="1:12" ht="25.5">
      <c r="A12" s="35" t="s">
        <v>314</v>
      </c>
      <c r="B12" s="89" t="s">
        <v>315</v>
      </c>
      <c r="C12" s="113" t="s">
        <v>316</v>
      </c>
      <c r="D12" s="38"/>
      <c r="E12" s="39"/>
      <c r="F12" s="114" t="s">
        <v>182</v>
      </c>
      <c r="G12" s="116">
        <v>6</v>
      </c>
      <c r="H12" s="42"/>
      <c r="I12" s="43"/>
      <c r="J12" s="44">
        <f t="shared" si="0"/>
        <v>0</v>
      </c>
      <c r="K12" s="45">
        <f t="shared" si="1"/>
        <v>0</v>
      </c>
      <c r="L12" s="555"/>
    </row>
    <row r="13" spans="1:12" ht="25.5">
      <c r="A13" s="35" t="s">
        <v>317</v>
      </c>
      <c r="B13" s="89" t="s">
        <v>318</v>
      </c>
      <c r="C13" s="113" t="s">
        <v>319</v>
      </c>
      <c r="D13" s="38"/>
      <c r="E13" s="39"/>
      <c r="F13" s="114" t="s">
        <v>320</v>
      </c>
      <c r="G13" s="116">
        <v>10</v>
      </c>
      <c r="H13" s="42"/>
      <c r="I13" s="43"/>
      <c r="J13" s="44">
        <f t="shared" si="0"/>
        <v>0</v>
      </c>
      <c r="K13" s="45">
        <f t="shared" si="1"/>
        <v>0</v>
      </c>
      <c r="L13" s="555"/>
    </row>
    <row r="14" spans="1:12" ht="25.5">
      <c r="A14" s="35" t="s">
        <v>321</v>
      </c>
      <c r="B14" s="89" t="s">
        <v>322</v>
      </c>
      <c r="C14" s="117" t="s">
        <v>323</v>
      </c>
      <c r="D14" s="38"/>
      <c r="E14" s="39"/>
      <c r="F14" s="114" t="s">
        <v>324</v>
      </c>
      <c r="G14" s="116">
        <v>70</v>
      </c>
      <c r="H14" s="42"/>
      <c r="I14" s="43"/>
      <c r="J14" s="44">
        <f t="shared" si="0"/>
        <v>0</v>
      </c>
      <c r="K14" s="45">
        <f t="shared" si="1"/>
        <v>0</v>
      </c>
      <c r="L14" s="555"/>
    </row>
    <row r="15" spans="1:12" ht="25.5">
      <c r="A15" s="35" t="s">
        <v>325</v>
      </c>
      <c r="B15" s="89" t="s">
        <v>326</v>
      </c>
      <c r="C15" s="117" t="s">
        <v>327</v>
      </c>
      <c r="D15" s="38"/>
      <c r="E15" s="39"/>
      <c r="F15" s="114" t="s">
        <v>328</v>
      </c>
      <c r="G15" s="116">
        <v>40</v>
      </c>
      <c r="H15" s="42"/>
      <c r="I15" s="43"/>
      <c r="J15" s="44">
        <f t="shared" si="0"/>
        <v>0</v>
      </c>
      <c r="K15" s="45">
        <f t="shared" si="1"/>
        <v>0</v>
      </c>
      <c r="L15" s="555"/>
    </row>
    <row r="16" spans="1:12" ht="25.5">
      <c r="A16" s="35" t="s">
        <v>329</v>
      </c>
      <c r="B16" s="89" t="s">
        <v>330</v>
      </c>
      <c r="C16" s="113" t="s">
        <v>331</v>
      </c>
      <c r="D16" s="38"/>
      <c r="E16" s="39"/>
      <c r="F16" s="114" t="s">
        <v>332</v>
      </c>
      <c r="G16" s="116">
        <v>8</v>
      </c>
      <c r="H16" s="42"/>
      <c r="I16" s="43"/>
      <c r="J16" s="44">
        <f t="shared" si="0"/>
        <v>0</v>
      </c>
      <c r="K16" s="45">
        <f t="shared" si="1"/>
        <v>0</v>
      </c>
      <c r="L16" s="555"/>
    </row>
    <row r="17" spans="1:12" ht="25.5">
      <c r="A17" s="35" t="s">
        <v>333</v>
      </c>
      <c r="B17" s="89" t="s">
        <v>334</v>
      </c>
      <c r="C17" s="113" t="s">
        <v>331</v>
      </c>
      <c r="D17" s="38"/>
      <c r="E17" s="39"/>
      <c r="F17" s="114" t="s">
        <v>335</v>
      </c>
      <c r="G17" s="116">
        <v>4</v>
      </c>
      <c r="H17" s="42"/>
      <c r="I17" s="43"/>
      <c r="J17" s="44">
        <f t="shared" si="0"/>
        <v>0</v>
      </c>
      <c r="K17" s="45">
        <f t="shared" si="1"/>
        <v>0</v>
      </c>
      <c r="L17" s="555"/>
    </row>
    <row r="18" spans="1:12" ht="25.5">
      <c r="A18" s="35" t="s">
        <v>336</v>
      </c>
      <c r="B18" s="89" t="s">
        <v>337</v>
      </c>
      <c r="C18" s="113" t="s">
        <v>331</v>
      </c>
      <c r="D18" s="38"/>
      <c r="E18" s="39"/>
      <c r="F18" s="114" t="s">
        <v>338</v>
      </c>
      <c r="G18" s="116">
        <v>4</v>
      </c>
      <c r="H18" s="42"/>
      <c r="I18" s="43"/>
      <c r="J18" s="44">
        <f t="shared" si="0"/>
        <v>0</v>
      </c>
      <c r="K18" s="45">
        <f t="shared" si="1"/>
        <v>0</v>
      </c>
      <c r="L18" s="555"/>
    </row>
    <row r="19" spans="1:12" ht="25.5">
      <c r="A19" s="35" t="s">
        <v>339</v>
      </c>
      <c r="B19" s="89" t="s">
        <v>340</v>
      </c>
      <c r="C19" s="113" t="s">
        <v>341</v>
      </c>
      <c r="D19" s="38"/>
      <c r="E19" s="39"/>
      <c r="F19" s="114" t="s">
        <v>342</v>
      </c>
      <c r="G19" s="47">
        <v>13</v>
      </c>
      <c r="H19" s="42"/>
      <c r="I19" s="43"/>
      <c r="J19" s="44">
        <f t="shared" si="0"/>
        <v>0</v>
      </c>
      <c r="K19" s="45">
        <f t="shared" si="1"/>
        <v>0</v>
      </c>
      <c r="L19" s="555"/>
    </row>
    <row r="20" spans="1:12" ht="25.5">
      <c r="A20" s="35" t="s">
        <v>343</v>
      </c>
      <c r="B20" s="89" t="s">
        <v>344</v>
      </c>
      <c r="C20" s="113" t="s">
        <v>345</v>
      </c>
      <c r="D20" s="38"/>
      <c r="E20" s="39"/>
      <c r="F20" s="114" t="s">
        <v>346</v>
      </c>
      <c r="G20" s="47">
        <v>15</v>
      </c>
      <c r="H20" s="42"/>
      <c r="I20" s="43"/>
      <c r="J20" s="44">
        <f t="shared" si="0"/>
        <v>0</v>
      </c>
      <c r="K20" s="45">
        <f t="shared" si="1"/>
        <v>0</v>
      </c>
      <c r="L20" s="555"/>
    </row>
    <row r="21" spans="1:12" ht="25.5">
      <c r="A21" s="35" t="s">
        <v>347</v>
      </c>
      <c r="B21" s="89" t="s">
        <v>348</v>
      </c>
      <c r="C21" s="113" t="s">
        <v>349</v>
      </c>
      <c r="D21" s="38"/>
      <c r="E21" s="39"/>
      <c r="F21" s="114" t="s">
        <v>350</v>
      </c>
      <c r="G21" s="47">
        <v>20</v>
      </c>
      <c r="H21" s="42"/>
      <c r="I21" s="43"/>
      <c r="J21" s="44">
        <f t="shared" si="0"/>
        <v>0</v>
      </c>
      <c r="K21" s="45">
        <f t="shared" si="1"/>
        <v>0</v>
      </c>
      <c r="L21" s="555"/>
    </row>
    <row r="22" spans="1:12" ht="28.5" customHeight="1">
      <c r="A22" s="35" t="s">
        <v>351</v>
      </c>
      <c r="B22" s="89" t="s">
        <v>352</v>
      </c>
      <c r="C22" s="113" t="s">
        <v>353</v>
      </c>
      <c r="D22" s="38"/>
      <c r="E22" s="39"/>
      <c r="F22" s="114" t="s">
        <v>354</v>
      </c>
      <c r="G22" s="47">
        <v>30</v>
      </c>
      <c r="H22" s="42"/>
      <c r="I22" s="43"/>
      <c r="J22" s="44">
        <f t="shared" si="0"/>
        <v>0</v>
      </c>
      <c r="K22" s="45">
        <f t="shared" si="1"/>
        <v>0</v>
      </c>
      <c r="L22" s="555"/>
    </row>
    <row r="23" spans="1:12" ht="25.5">
      <c r="A23" s="35" t="s">
        <v>355</v>
      </c>
      <c r="B23" s="89" t="s">
        <v>356</v>
      </c>
      <c r="C23" s="113" t="s">
        <v>357</v>
      </c>
      <c r="D23" s="38"/>
      <c r="E23" s="39"/>
      <c r="F23" s="114" t="s">
        <v>358</v>
      </c>
      <c r="G23" s="47">
        <v>12</v>
      </c>
      <c r="H23" s="42"/>
      <c r="I23" s="43"/>
      <c r="J23" s="44">
        <f t="shared" si="0"/>
        <v>0</v>
      </c>
      <c r="K23" s="45">
        <f t="shared" si="1"/>
        <v>0</v>
      </c>
      <c r="L23" s="555"/>
    </row>
    <row r="24" spans="1:12" ht="25.5">
      <c r="A24" s="35" t="s">
        <v>359</v>
      </c>
      <c r="B24" s="89" t="s">
        <v>360</v>
      </c>
      <c r="C24" s="113" t="s">
        <v>361</v>
      </c>
      <c r="D24" s="38"/>
      <c r="E24" s="39"/>
      <c r="F24" s="114" t="s">
        <v>362</v>
      </c>
      <c r="G24" s="47">
        <v>12</v>
      </c>
      <c r="H24" s="42"/>
      <c r="I24" s="43"/>
      <c r="J24" s="44">
        <f t="shared" si="0"/>
        <v>0</v>
      </c>
      <c r="K24" s="45">
        <f t="shared" si="1"/>
        <v>0</v>
      </c>
      <c r="L24" s="555"/>
    </row>
    <row r="25" spans="1:12" ht="30.75" customHeight="1">
      <c r="A25" s="35" t="s">
        <v>363</v>
      </c>
      <c r="B25" s="89" t="s">
        <v>364</v>
      </c>
      <c r="C25" s="113" t="s">
        <v>365</v>
      </c>
      <c r="D25" s="38"/>
      <c r="E25" s="39"/>
      <c r="F25" s="114" t="s">
        <v>358</v>
      </c>
      <c r="G25" s="89">
        <v>8</v>
      </c>
      <c r="H25" s="42"/>
      <c r="I25" s="43"/>
      <c r="J25" s="44">
        <f t="shared" si="0"/>
        <v>0</v>
      </c>
      <c r="K25" s="45">
        <f t="shared" si="1"/>
        <v>0</v>
      </c>
      <c r="L25" s="555"/>
    </row>
    <row r="26" spans="1:12" s="121" customFormat="1" ht="21.75" customHeight="1">
      <c r="A26" s="118"/>
      <c r="B26" s="89" t="s">
        <v>366</v>
      </c>
      <c r="C26" s="119" t="s">
        <v>367</v>
      </c>
      <c r="D26" s="38"/>
      <c r="E26" s="39"/>
      <c r="F26" s="120" t="s">
        <v>368</v>
      </c>
      <c r="G26" s="47">
        <v>1</v>
      </c>
      <c r="H26" s="42"/>
      <c r="I26" s="43"/>
      <c r="J26" s="44">
        <f t="shared" si="0"/>
        <v>0</v>
      </c>
      <c r="K26" s="45">
        <f t="shared" si="1"/>
        <v>0</v>
      </c>
      <c r="L26" s="555"/>
    </row>
    <row r="27" spans="1:12" s="121" customFormat="1" ht="24.75" customHeight="1">
      <c r="A27" s="118"/>
      <c r="B27" s="89" t="s">
        <v>1157</v>
      </c>
      <c r="C27" s="37" t="s">
        <v>369</v>
      </c>
      <c r="D27" s="38"/>
      <c r="E27" s="39"/>
      <c r="F27" s="40" t="s">
        <v>370</v>
      </c>
      <c r="G27" s="47">
        <v>1</v>
      </c>
      <c r="H27" s="42"/>
      <c r="I27" s="43"/>
      <c r="J27" s="44">
        <f t="shared" si="0"/>
        <v>0</v>
      </c>
      <c r="K27" s="45">
        <f t="shared" si="1"/>
        <v>0</v>
      </c>
      <c r="L27" s="555"/>
    </row>
    <row r="28" spans="1:12" s="121" customFormat="1" ht="27.75" customHeight="1">
      <c r="A28" s="118"/>
      <c r="B28" s="89" t="s">
        <v>1158</v>
      </c>
      <c r="C28" s="37" t="s">
        <v>371</v>
      </c>
      <c r="D28" s="38"/>
      <c r="E28" s="39"/>
      <c r="F28" s="51" t="s">
        <v>372</v>
      </c>
      <c r="G28" s="47">
        <v>1</v>
      </c>
      <c r="H28" s="42"/>
      <c r="I28" s="43"/>
      <c r="J28" s="44">
        <f t="shared" si="0"/>
        <v>0</v>
      </c>
      <c r="K28" s="45">
        <f t="shared" si="1"/>
        <v>0</v>
      </c>
      <c r="L28" s="555"/>
    </row>
    <row r="29" spans="1:12" ht="29.25" customHeight="1">
      <c r="A29" s="35"/>
      <c r="B29" s="89" t="s">
        <v>373</v>
      </c>
      <c r="C29" s="119" t="s">
        <v>374</v>
      </c>
      <c r="D29" s="38"/>
      <c r="E29" s="39"/>
      <c r="F29" s="120" t="s">
        <v>375</v>
      </c>
      <c r="G29" s="47">
        <v>2</v>
      </c>
      <c r="H29" s="42"/>
      <c r="I29" s="43"/>
      <c r="J29" s="122">
        <f t="shared" si="0"/>
        <v>0</v>
      </c>
      <c r="K29" s="45">
        <f t="shared" si="1"/>
        <v>0</v>
      </c>
      <c r="L29" s="555"/>
    </row>
    <row r="30" spans="2:11" ht="29.25" customHeight="1">
      <c r="B30" s="576" t="s">
        <v>376</v>
      </c>
      <c r="C30" s="576"/>
      <c r="D30" s="576"/>
      <c r="E30" s="576"/>
      <c r="F30" s="576"/>
      <c r="G30" s="576"/>
      <c r="H30" s="576"/>
      <c r="I30" s="577"/>
      <c r="J30" s="62">
        <f>SUM(J7:J29)</f>
        <v>0</v>
      </c>
      <c r="K30" s="62">
        <f>SUM(K7:K29)</f>
        <v>0</v>
      </c>
    </row>
    <row r="31" spans="2:11" ht="13.5">
      <c r="B31" s="123"/>
      <c r="C31" s="124"/>
      <c r="D31" s="125"/>
      <c r="E31" s="125"/>
      <c r="F31" s="123"/>
      <c r="G31" s="123"/>
      <c r="H31" s="105"/>
      <c r="I31" s="106"/>
      <c r="J31" s="107"/>
      <c r="K31" s="108"/>
    </row>
    <row r="32" spans="2:9" ht="13.5">
      <c r="B32" s="93"/>
      <c r="C32" s="126"/>
      <c r="D32" s="127"/>
      <c r="E32" s="127"/>
      <c r="F32" s="93"/>
      <c r="G32" s="93"/>
      <c r="I32" s="5" t="s">
        <v>187</v>
      </c>
    </row>
    <row r="33" spans="2:10" ht="15.75" customHeight="1">
      <c r="B33" s="93"/>
      <c r="C33" s="578" t="s">
        <v>1139</v>
      </c>
      <c r="D33" s="578"/>
      <c r="E33" s="578"/>
      <c r="F33" s="578"/>
      <c r="G33" s="578"/>
      <c r="H33" s="578"/>
      <c r="I33" s="578"/>
      <c r="J33" s="578"/>
    </row>
    <row r="34" spans="2:10" ht="15.75" customHeight="1">
      <c r="B34" s="93"/>
      <c r="C34" s="578" t="s">
        <v>1140</v>
      </c>
      <c r="D34" s="578"/>
      <c r="E34" s="578"/>
      <c r="F34" s="578"/>
      <c r="G34" s="578"/>
      <c r="H34" s="578"/>
      <c r="I34" s="578"/>
      <c r="J34" s="578"/>
    </row>
    <row r="35" spans="2:10" ht="15.75" customHeight="1">
      <c r="B35" s="93"/>
      <c r="C35" s="578" t="s">
        <v>1141</v>
      </c>
      <c r="D35" s="578"/>
      <c r="E35" s="578"/>
      <c r="F35" s="578"/>
      <c r="G35" s="578"/>
      <c r="H35" s="578"/>
      <c r="I35" s="578"/>
      <c r="J35" s="578"/>
    </row>
    <row r="36" spans="2:10" ht="15.75" customHeight="1">
      <c r="B36" s="93"/>
      <c r="C36" s="578" t="s">
        <v>1142</v>
      </c>
      <c r="D36" s="578"/>
      <c r="E36" s="578"/>
      <c r="F36" s="578"/>
      <c r="G36" s="578"/>
      <c r="H36" s="578"/>
      <c r="I36" s="578"/>
      <c r="J36" s="578"/>
    </row>
    <row r="37" spans="2:10" ht="15.75" customHeight="1">
      <c r="B37" s="93"/>
      <c r="C37" s="578" t="s">
        <v>1143</v>
      </c>
      <c r="D37" s="578"/>
      <c r="E37" s="578"/>
      <c r="F37" s="578"/>
      <c r="G37" s="578"/>
      <c r="H37" s="578"/>
      <c r="I37" s="578"/>
      <c r="J37" s="578"/>
    </row>
    <row r="38" spans="2:10" ht="15.75" customHeight="1">
      <c r="B38" s="93"/>
      <c r="C38" s="578" t="s">
        <v>1144</v>
      </c>
      <c r="D38" s="578"/>
      <c r="E38" s="578"/>
      <c r="F38" s="578"/>
      <c r="G38" s="578"/>
      <c r="H38" s="578"/>
      <c r="I38" s="578"/>
      <c r="J38" s="578"/>
    </row>
    <row r="39" spans="2:10" ht="15.75" customHeight="1">
      <c r="B39" s="93"/>
      <c r="C39" s="578" t="s">
        <v>1145</v>
      </c>
      <c r="D39" s="578"/>
      <c r="E39" s="578"/>
      <c r="F39" s="578"/>
      <c r="G39" s="578"/>
      <c r="H39" s="578"/>
      <c r="I39" s="578"/>
      <c r="J39" s="578"/>
    </row>
    <row r="40" spans="2:7" ht="13.5">
      <c r="B40" s="93"/>
      <c r="C40" s="126"/>
      <c r="D40" s="127"/>
      <c r="E40" s="127"/>
      <c r="F40" s="93"/>
      <c r="G40" s="93"/>
    </row>
    <row r="41" spans="2:7" ht="13.5">
      <c r="B41" s="93"/>
      <c r="C41" s="128" t="s">
        <v>292</v>
      </c>
      <c r="D41" s="127"/>
      <c r="E41" s="127"/>
      <c r="F41" s="93"/>
      <c r="G41" s="93"/>
    </row>
  </sheetData>
  <sheetProtection selectLockedCells="1" selectUnlockedCells="1"/>
  <mergeCells count="8">
    <mergeCell ref="B30:I30"/>
    <mergeCell ref="C39:J39"/>
    <mergeCell ref="C33:J33"/>
    <mergeCell ref="C34:J34"/>
    <mergeCell ref="C35:J35"/>
    <mergeCell ref="C36:J36"/>
    <mergeCell ref="C37:J37"/>
    <mergeCell ref="C38:J38"/>
  </mergeCells>
  <conditionalFormatting sqref="J7:J25">
    <cfRule type="expression" priority="1" dxfId="0" stopIfTrue="1">
      <formula>$G7=I6</formula>
    </cfRule>
  </conditionalFormatting>
  <conditionalFormatting sqref="J7:J25">
    <cfRule type="expression" priority="2" dxfId="0" stopIfTrue="1">
      <formula>$G7=I6</formula>
    </cfRule>
  </conditionalFormatting>
  <conditionalFormatting sqref="J26:J28">
    <cfRule type="expression" priority="3" dxfId="0" stopIfTrue="1">
      <formula>$G25=I25</formula>
    </cfRule>
  </conditionalFormatting>
  <conditionalFormatting sqref="J26:J28">
    <cfRule type="expression" priority="4" dxfId="0" stopIfTrue="1">
      <formula>$G25=I25</formula>
    </cfRule>
  </conditionalFormatting>
  <conditionalFormatting sqref="J29">
    <cfRule type="expression" priority="5" dxfId="0" stopIfTrue="1">
      <formula>$G29=I28</formula>
    </cfRule>
  </conditionalFormatting>
  <conditionalFormatting sqref="J29">
    <cfRule type="expression" priority="6" dxfId="0" stopIfTrue="1">
      <formula>$G29=I28</formula>
    </cfRule>
  </conditionalFormatting>
  <printOptions/>
  <pageMargins left="0.2362204724409449" right="0.2362204724409449" top="0.7480314960629921" bottom="0.7480314960629921" header="0.5118110236220472" footer="0.5118110236220472"/>
  <pageSetup fitToHeight="0" fitToWidth="1" horizontalDpi="300" verticalDpi="3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zoomScalePageLayoutView="0" workbookViewId="0" topLeftCell="B1">
      <selection activeCell="B1" sqref="B1:L18"/>
    </sheetView>
  </sheetViews>
  <sheetFormatPr defaultColWidth="9.00390625" defaultRowHeight="14.25"/>
  <cols>
    <col min="1" max="1" width="6.125" style="1" hidden="1" customWidth="1"/>
    <col min="2" max="2" width="5.25390625" style="2" customWidth="1"/>
    <col min="3" max="3" width="30.50390625" style="3" customWidth="1"/>
    <col min="4" max="4" width="20.125" style="4" customWidth="1"/>
    <col min="5" max="5" width="13.00390625" style="4" customWidth="1"/>
    <col min="6" max="6" width="17.00390625" style="1" customWidth="1"/>
    <col min="7" max="7" width="9.75390625" style="5" customWidth="1"/>
    <col min="8" max="8" width="9.25390625" style="6" customWidth="1"/>
    <col min="9" max="9" width="7.00390625" style="2" customWidth="1"/>
    <col min="10" max="11" width="9.25390625" style="6" customWidth="1"/>
    <col min="12" max="16384" width="9.00390625" style="2" customWidth="1"/>
  </cols>
  <sheetData>
    <row r="1" spans="1:11" s="318" customFormat="1" ht="15">
      <c r="A1" s="314"/>
      <c r="B1" s="201" t="s">
        <v>0</v>
      </c>
      <c r="C1" s="315"/>
      <c r="D1" s="316"/>
      <c r="E1" s="316"/>
      <c r="F1" s="202"/>
      <c r="G1" s="202"/>
      <c r="H1" s="317"/>
      <c r="I1" s="202"/>
      <c r="J1" s="317"/>
      <c r="K1" s="317"/>
    </row>
    <row r="2" spans="1:11" s="318" customFormat="1" ht="15">
      <c r="A2" s="314"/>
      <c r="B2" s="202" t="s">
        <v>1</v>
      </c>
      <c r="C2" s="315"/>
      <c r="D2" s="316"/>
      <c r="E2" s="316"/>
      <c r="F2" s="202"/>
      <c r="G2" s="202"/>
      <c r="H2" s="317"/>
      <c r="I2" s="202"/>
      <c r="J2" s="317"/>
      <c r="K2" s="317"/>
    </row>
    <row r="3" spans="1:11" s="318" customFormat="1" ht="15">
      <c r="A3" s="314"/>
      <c r="B3" s="202"/>
      <c r="C3" s="319"/>
      <c r="D3" s="205"/>
      <c r="E3" s="205"/>
      <c r="F3" s="320"/>
      <c r="G3" s="320"/>
      <c r="H3" s="321"/>
      <c r="I3" s="322"/>
      <c r="J3" s="323"/>
      <c r="K3" s="324"/>
    </row>
    <row r="4" spans="1:11" s="318" customFormat="1" ht="15">
      <c r="A4" s="314"/>
      <c r="B4" s="203"/>
      <c r="C4" s="319"/>
      <c r="D4" s="205"/>
      <c r="E4" s="205"/>
      <c r="F4" s="205" t="s">
        <v>2</v>
      </c>
      <c r="G4" s="205"/>
      <c r="H4" s="321"/>
      <c r="I4" s="322"/>
      <c r="J4" s="323"/>
      <c r="K4" s="324"/>
    </row>
    <row r="5" spans="1:11" s="318" customFormat="1" ht="15">
      <c r="A5" s="314"/>
      <c r="B5" s="311" t="s">
        <v>915</v>
      </c>
      <c r="C5" s="325"/>
      <c r="D5" s="326"/>
      <c r="E5" s="326"/>
      <c r="F5" s="207"/>
      <c r="G5" s="327"/>
      <c r="H5" s="328"/>
      <c r="I5" s="329"/>
      <c r="J5" s="330"/>
      <c r="K5" s="331"/>
    </row>
    <row r="6" spans="2:12" ht="38.25">
      <c r="B6" s="29" t="s">
        <v>4</v>
      </c>
      <c r="C6" s="29" t="s">
        <v>5</v>
      </c>
      <c r="D6" s="83" t="s">
        <v>6</v>
      </c>
      <c r="E6" s="84" t="s">
        <v>7</v>
      </c>
      <c r="F6" s="85" t="s">
        <v>8</v>
      </c>
      <c r="G6" s="86" t="s">
        <v>9</v>
      </c>
      <c r="H6" s="130" t="s">
        <v>10</v>
      </c>
      <c r="I6" s="87" t="s">
        <v>908</v>
      </c>
      <c r="J6" s="130" t="s">
        <v>12</v>
      </c>
      <c r="K6" s="131" t="s">
        <v>13</v>
      </c>
      <c r="L6" s="112" t="s">
        <v>1138</v>
      </c>
    </row>
    <row r="7" spans="1:12" ht="38.25">
      <c r="A7" s="35" t="s">
        <v>377</v>
      </c>
      <c r="B7" s="89" t="s">
        <v>378</v>
      </c>
      <c r="C7" s="48" t="s">
        <v>379</v>
      </c>
      <c r="D7" s="38"/>
      <c r="E7" s="132"/>
      <c r="F7" s="40" t="s">
        <v>380</v>
      </c>
      <c r="G7" s="133">
        <v>24</v>
      </c>
      <c r="H7" s="42"/>
      <c r="I7" s="43"/>
      <c r="J7" s="44">
        <f>ROUND((G7*H7),2)</f>
        <v>0</v>
      </c>
      <c r="K7" s="45">
        <f>ROUND((J7+(J7*I7)),2)</f>
        <v>0</v>
      </c>
      <c r="L7" s="555"/>
    </row>
    <row r="8" spans="1:12" ht="25.5">
      <c r="A8" s="35" t="s">
        <v>381</v>
      </c>
      <c r="B8" s="89" t="s">
        <v>382</v>
      </c>
      <c r="C8" s="48" t="s">
        <v>383</v>
      </c>
      <c r="D8" s="38"/>
      <c r="E8" s="132"/>
      <c r="F8" s="40" t="s">
        <v>384</v>
      </c>
      <c r="G8" s="116">
        <v>24</v>
      </c>
      <c r="H8" s="42"/>
      <c r="I8" s="43"/>
      <c r="J8" s="44">
        <f>ROUND((G8*H8),2)</f>
        <v>0</v>
      </c>
      <c r="K8" s="559">
        <f>ROUND((J8+(J8*I8)),2)</f>
        <v>0</v>
      </c>
      <c r="L8" s="555"/>
    </row>
    <row r="9" spans="2:11" ht="22.5" customHeight="1">
      <c r="B9" s="567" t="s">
        <v>385</v>
      </c>
      <c r="C9" s="568"/>
      <c r="D9" s="568"/>
      <c r="E9" s="568"/>
      <c r="F9" s="568"/>
      <c r="G9" s="568"/>
      <c r="H9" s="568"/>
      <c r="I9" s="569"/>
      <c r="J9" s="62">
        <f>SUM(J7:J8)</f>
        <v>0</v>
      </c>
      <c r="K9" s="92">
        <f>SUM(K7:K8)</f>
        <v>0</v>
      </c>
    </row>
    <row r="10" spans="2:11" ht="13.5">
      <c r="B10" s="134"/>
      <c r="C10" s="135"/>
      <c r="D10" s="136"/>
      <c r="E10" s="136"/>
      <c r="F10" s="137"/>
      <c r="G10" s="137"/>
      <c r="H10" s="138"/>
      <c r="I10" s="137"/>
      <c r="J10" s="28"/>
      <c r="K10" s="129"/>
    </row>
    <row r="11" spans="2:11" ht="13.5">
      <c r="B11" s="16"/>
      <c r="C11" s="100"/>
      <c r="D11" s="136"/>
      <c r="E11" s="136"/>
      <c r="F11" s="139"/>
      <c r="G11" s="139"/>
      <c r="H11" s="138"/>
      <c r="I11" s="137"/>
      <c r="J11" s="28"/>
      <c r="K11" s="140"/>
    </row>
    <row r="12" spans="6:7" ht="12.75">
      <c r="F12" s="2"/>
      <c r="G12" s="2"/>
    </row>
    <row r="13" spans="3:8" ht="63.75">
      <c r="C13" s="141" t="s">
        <v>386</v>
      </c>
      <c r="F13" s="2"/>
      <c r="G13" s="2"/>
      <c r="H13" s="5" t="s">
        <v>187</v>
      </c>
    </row>
    <row r="14" spans="6:7" ht="12.75">
      <c r="F14" s="2"/>
      <c r="G14" s="2"/>
    </row>
    <row r="15" spans="6:7" ht="12.75">
      <c r="F15" s="2"/>
      <c r="G15" s="2"/>
    </row>
    <row r="16" spans="6:7" ht="12.75">
      <c r="F16" s="2"/>
      <c r="G16" s="2"/>
    </row>
    <row r="17" spans="3:7" ht="12.75">
      <c r="C17" s="128" t="s">
        <v>292</v>
      </c>
      <c r="F17" s="2"/>
      <c r="G17" s="2"/>
    </row>
  </sheetData>
  <sheetProtection selectLockedCells="1" selectUnlockedCells="1"/>
  <mergeCells count="1">
    <mergeCell ref="B9:I9"/>
  </mergeCells>
  <conditionalFormatting sqref="J7:J8">
    <cfRule type="expression" priority="1" dxfId="0" stopIfTrue="1">
      <formula>$G6=I6</formula>
    </cfRule>
  </conditionalFormatting>
  <conditionalFormatting sqref="J7:J8">
    <cfRule type="expression" priority="2" dxfId="0" stopIfTrue="1">
      <formula>$G6=I6</formula>
    </cfRule>
  </conditionalFormatting>
  <printOptions/>
  <pageMargins left="0.2362204724409449" right="0.2362204724409449" top="0.7480314960629921" bottom="0.7480314960629921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Kazimierz Janicki</cp:lastModifiedBy>
  <cp:lastPrinted>2018-10-08T12:37:44Z</cp:lastPrinted>
  <dcterms:created xsi:type="dcterms:W3CDTF">2018-10-01T11:43:06Z</dcterms:created>
  <dcterms:modified xsi:type="dcterms:W3CDTF">2018-10-08T12:37:48Z</dcterms:modified>
  <cp:category/>
  <cp:version/>
  <cp:contentType/>
  <cp:contentStatus/>
</cp:coreProperties>
</file>